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6" activeTab="0"/>
  </bookViews>
  <sheets>
    <sheet name="ФАИП (отправка)" sheetId="1" r:id="rId1"/>
  </sheets>
  <definedNames>
    <definedName name="_xlnm.Print_Titles" localSheetId="0">'ФАИП (отправка)'!$10:$13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<sst xmlns="http://schemas.openxmlformats.org/spreadsheetml/2006/main" count="1915" uniqueCount="430">
  <si>
    <t>Строительство подъезда к с.Разбугорье от автомобильной дороги общего пользования регионального значения Козлово - Мултаново в Володарском районе Астраханской области</t>
  </si>
  <si>
    <t>Строительство подъезда к п.Паромный от автомобильной дороги Астрахань - Марфино в Володарском районе Астраханской области</t>
  </si>
  <si>
    <t>Строительство автомобильной дороги Зуевка - Богородское - Кырчаны - Ильинское в Немском районе Кировской области</t>
  </si>
  <si>
    <t xml:space="preserve">Строительство автомобильной дороги Новая Тушка – Старая Тушка – Кинерь – Перескоки в Малмыжском районе Кировской области </t>
  </si>
  <si>
    <t>Строительство автомобильной дороги Киров – Малмыж – Вятские Поляны –  Максинерь в Уржумском районе Кировской области</t>
  </si>
  <si>
    <t>Cтроительство автомобильной дороги Подъезд к п. Троицкий скит от автодороги (22 ОП МЗ 22Н-0250) с. Шатовка - д. Пушкаревка в Арзамасском районе Нижегородской области</t>
  </si>
  <si>
    <t xml:space="preserve">Троицкий Сикт </t>
  </si>
  <si>
    <t>Строительство подъезда к д. Алакаево в Ишимбайском районе Республики Башкортостан</t>
  </si>
  <si>
    <t>Строительство автодороги "Актаныш - Муслюмово" - Новые Бугады - Новое Зияшево в Актанышском районе РТ"</t>
  </si>
  <si>
    <t xml:space="preserve"> Республика Татарстан</t>
  </si>
  <si>
    <t>I</t>
  </si>
  <si>
    <t>Центральный федеральный округ</t>
  </si>
  <si>
    <t>2012-2012</t>
  </si>
  <si>
    <t>V</t>
  </si>
  <si>
    <t>Приволжский федеральный округ</t>
  </si>
  <si>
    <t>VII</t>
  </si>
  <si>
    <t>Дальневосточный федеральный округ</t>
  </si>
  <si>
    <t>Елкибаево</t>
  </si>
  <si>
    <t>Писеево</t>
  </si>
  <si>
    <t>Афонино</t>
  </si>
  <si>
    <t>Макарово</t>
  </si>
  <si>
    <t>Лекшур</t>
  </si>
  <si>
    <t>Ураково</t>
  </si>
  <si>
    <t>Иж-Бобья</t>
  </si>
  <si>
    <t>Котловка</t>
  </si>
  <si>
    <t>Большая Ерыкса</t>
  </si>
  <si>
    <t>Кетул</t>
  </si>
  <si>
    <t>Реконструкция сельской автомобильной дороги "Подъезд к Большой Сосновке" в Назаровском районе Красноярского края</t>
  </si>
  <si>
    <t>Реконструкция сельской автомобильной дороги "Подъезд к Новой Соксе" в Назаровском районе Красноярского края</t>
  </si>
  <si>
    <t>Ямская</t>
  </si>
  <si>
    <t>Большая Сосновка</t>
  </si>
  <si>
    <t>Новая Сокса</t>
  </si>
  <si>
    <t>Овсянниково</t>
  </si>
  <si>
    <t>Строительство автодороги  "Успеновка - Калугино- Караваино"-Лебедевка, Инжавинский район - 1-й пусковой комплекс</t>
  </si>
  <si>
    <t xml:space="preserve">Строительство автодороги  Пичаево-Байловка 2-я -Каменный Умет, Пичаевский район </t>
  </si>
  <si>
    <t>Строительство автомобильной дороги "Урари-Уцулимахи" км 1 - км 6, Акушинский район, Республика Дагестан</t>
  </si>
  <si>
    <t>Строительство автомобильной дороги "Ланда - Балагида - Харада" км 2,5 - км 4,5, Тляратинский район, Республика Дагестан</t>
  </si>
  <si>
    <t>имеется</t>
  </si>
  <si>
    <t xml:space="preserve"> Бяди</t>
  </si>
  <si>
    <t xml:space="preserve">Ипатова                    </t>
  </si>
  <si>
    <t xml:space="preserve">Бугаево                    </t>
  </si>
  <si>
    <t xml:space="preserve"> Шовхал-Берды</t>
  </si>
  <si>
    <t>Гойское</t>
  </si>
  <si>
    <t>Ильич</t>
  </si>
  <si>
    <t>бюджет субъекта Российской Федерации</t>
  </si>
  <si>
    <t>в том числе:</t>
  </si>
  <si>
    <t>СВОДНЫЙ ПЕРЕЧЕНЬ</t>
  </si>
  <si>
    <t>Реконструкция автомобильной дороги местного значения Большое Сазаново - Юлдырь в Балезинском районе</t>
  </si>
  <si>
    <t>Строительство автодороги М-7 "Волга" - Чишмабаш в Актанышском районе РТ</t>
  </si>
  <si>
    <t>Реконструкция автодороги "Алексеевское - Высокий Колок" - Нижнее Биктимирово в Алькеевском районе РТ</t>
  </si>
  <si>
    <t>Реконструкция автодороги Ташкич-Сиза в Арском районе РТ</t>
  </si>
  <si>
    <t>Строительство автомобильной дороги Подъезд к с. Буренино от автомобильной дороги Новокаменка - Буренино в Ташлинском районе Оренбургской области</t>
  </si>
  <si>
    <t>Строительство автомобильной дороги Подъезд к д.Йошкар Памаш Сернурского района</t>
  </si>
  <si>
    <t>Йошкар Памаш</t>
  </si>
  <si>
    <t>Автомобильная дорога "Курск - Поныри" - Солнечный" - "Курск - Поныри"-Донское в Золотухинском районе Курской области (1-я очередь км 0+000 -км 2+266)</t>
  </si>
  <si>
    <t>Строительство автомобильной дороги "Подъезд к с.Гарт" в Большеберезниковском муниципальном районе Республики Мордовия</t>
  </si>
  <si>
    <t>Орловская область</t>
  </si>
  <si>
    <t>Смоленская область</t>
  </si>
  <si>
    <t>Тамбовская область</t>
  </si>
  <si>
    <t>Ярославская область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</si>
  <si>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</si>
  <si>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</si>
  <si>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</si>
  <si>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</si>
  <si>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Чеченская Республика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</si>
  <si>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</si>
  <si>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</si>
  <si>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</si>
  <si>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</si>
  <si>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Кировская область</t>
  </si>
  <si>
    <t>Оренбургская область</t>
  </si>
  <si>
    <t>Октябрьский</t>
  </si>
  <si>
    <t>объектов, направленных на прирост количества населенных пунктов, обеспеченных постоянной круглогодичной связью с сетью автомобильных дорог общего пользования по дорогам с твердым покрытием на 2012 год</t>
  </si>
  <si>
    <t>УТВЕРЖДЕН</t>
  </si>
  <si>
    <t>приказом  Федерального дорожного агентства</t>
  </si>
  <si>
    <t>от   "________"_________________201__ г. №_________</t>
  </si>
  <si>
    <t>Код ОКВЭД</t>
  </si>
  <si>
    <r>
      <t xml:space="preserve">Субъект бюджетного планирования          </t>
    </r>
    <r>
      <rPr>
        <b/>
        <u val="single"/>
        <sz val="16"/>
        <rFont val="Times New Roman"/>
        <family val="1"/>
      </rPr>
      <t xml:space="preserve">Министерство транспорта Российской Федерации </t>
    </r>
  </si>
  <si>
    <t>РОСАВТОДОР</t>
  </si>
  <si>
    <t>Федеральная целевая программа «Развитие транспортной системы России (2010 - 2015 годы)»</t>
  </si>
  <si>
    <t>Пoдпрограмма "Автомобильные дороги"</t>
  </si>
  <si>
    <t>Дорожное хозяйство</t>
  </si>
  <si>
    <t>Минтранс России</t>
  </si>
  <si>
    <t>06</t>
  </si>
  <si>
    <t>Росавтодор</t>
  </si>
  <si>
    <t>СБП</t>
  </si>
  <si>
    <t>ГРБС</t>
  </si>
  <si>
    <t>Рз</t>
  </si>
  <si>
    <t>Пр</t>
  </si>
  <si>
    <t>ЦСР</t>
  </si>
  <si>
    <t>ВР</t>
  </si>
  <si>
    <t>КОСГУ</t>
  </si>
  <si>
    <t>Единица измерения</t>
  </si>
  <si>
    <t>Срок ввода
в действие</t>
  </si>
  <si>
    <t>Бюджетные ассигнования</t>
  </si>
  <si>
    <t>(тыс. рублей)</t>
  </si>
  <si>
    <t>63.21.22</t>
  </si>
  <si>
    <t>04</t>
  </si>
  <si>
    <t>09</t>
  </si>
  <si>
    <t>пог.м</t>
  </si>
  <si>
    <t>Строительство автоподъезда к п. Новый от автомобильной дороги Энгельс - Ершов - Озинки - граница Казахстана в Ершовском районе Саратовской области</t>
  </si>
  <si>
    <t>2012 - 2012</t>
  </si>
  <si>
    <t>Реконструкция автомобильной дороги Подъезд к Юдинке в Родниковском районе Ивановской области</t>
  </si>
  <si>
    <t>Реконструкция автомобильной дороги Подъезд к х. Новоисправненский на км 0+000-2+800</t>
  </si>
  <si>
    <t>Новоисправненский</t>
  </si>
  <si>
    <t>Реконструкция автомобильной дороги Подъезд к х.Ильич от автодороги Черкесск-Исправная-Сторожевая на км 0+000-2+200</t>
  </si>
  <si>
    <t>Бесленей</t>
  </si>
  <si>
    <t>Кызыл-Тогай</t>
  </si>
  <si>
    <t>Реконструкция автомобильной дороги Бесленей-Кызыл-Тогай на км 0+000-5+000</t>
  </si>
  <si>
    <t>Строительство автомобильной дороги  А-141"Брянск-Смоленск"-Жирятино" -Новое Каплино в Жирятинском районе Брянской области (1 пусковой комплекс ПК 0+00-ПК 8+00)</t>
  </si>
  <si>
    <t>Строительство автомобильной дороги М-13"Брянск-Новозыбков" - Унеча" -Рябовка в Унечском районе Брянской области (1 пусковой комплекс ПК 0+00-ПК 15+00)</t>
  </si>
  <si>
    <t>Строительство автомобильной дороги А-141 "Орел-Брянск"-Грибовы Дворы в Карачевском районе Брянской области (1 пусковой комплекс ПК 0+50-ПК 25+00)</t>
  </si>
  <si>
    <t>Строительство автомобильной дороги                     "Брянск-Октябрьское"-Курнявцево  в Брянском районе Брянской области (1 пусковой комплекс)</t>
  </si>
  <si>
    <t>Строительство автомобильной дороги М-3"Украина"-Лагеревка в Комаричском районе Брянской области (1 пусковой комплекс ПК 0+00-ПК 37+00)</t>
  </si>
  <si>
    <t>Строительство автомобильной дороги "р.п.Чамзинка - с.Большие Березники" - с.Починки - с.Косогоры" Большеберезниковского муниципального района                          (1-этап)</t>
  </si>
  <si>
    <t>Карачаево-Черкесская Республика</t>
  </si>
  <si>
    <t>Наименование сельских населенных пунктов, подлежащих соединению</t>
  </si>
  <si>
    <t>Дата и № положительного заключения государственной экспертизы (ориентировочная дата получения экспертизы)</t>
  </si>
  <si>
    <t>Саратовская область</t>
  </si>
  <si>
    <t>Реконструкция автомобильной дороги Усть - Чуль - Верхняя Тея на участке Усть - Чуль - Отты в Аскизском районе Республики Хакасия (1-й пусковой комплекс)</t>
  </si>
  <si>
    <t>Северо-Кавказский федеральный округ</t>
  </si>
  <si>
    <t>Реконструкция автомобильной дороги Неверовка - Андреевка Неверовского сельского поселения Таврического муниципального района Омской области</t>
  </si>
  <si>
    <t>Грибовы Дворы</t>
  </si>
  <si>
    <t>Селище</t>
  </si>
  <si>
    <t>Курнявцево</t>
  </si>
  <si>
    <t>Лагеревка</t>
  </si>
  <si>
    <t>Малоюлдашево</t>
  </si>
  <si>
    <t>Курташка</t>
  </si>
  <si>
    <t>Реконструкция автомобильной дороги (Елабуга - Ижевск) - Байтеряково - Елкибаево в Алнашском районе</t>
  </si>
  <si>
    <t>Реконструкция автомобильной дороги Нижний Сырьез - Писеево в Алнашском районе</t>
  </si>
  <si>
    <t>Строительство автодороги "Кукмор - Шемордан" -Янцобино - Большой Сардек - Трыш - Каенлык в Кукморском районе РТ</t>
  </si>
  <si>
    <t>Реконструкция автодороги "Арск - граница Республики Марий-Эл" - Верхние Верези в Арском районе РТ</t>
  </si>
  <si>
    <t>Реконструкция автодороги "Перемышль-Козельск"-Хохловка-Поляна в Перемышльском районе. 1 очередь с ПК 0+00 по ПК 36+60</t>
  </si>
  <si>
    <t>Мироновка</t>
  </si>
  <si>
    <t>Республика Северная Осетия-Алания</t>
  </si>
  <si>
    <t>Строительство автомобильной дороги Зыряновка - Мироновка в Заринском районе  I этап</t>
  </si>
  <si>
    <t>Строительство подъезда к с.Мешково от автомобильной дороги общего пользования регионального значения Козлово-Мултаново в Володарском районе Астраханской области</t>
  </si>
  <si>
    <t>Николаевка</t>
  </si>
  <si>
    <t>Строительство автодороги "Аксубаево - Федоровка" - Алексеевка в Аксубаевском районе РТ</t>
  </si>
  <si>
    <t>Строительство автодороги "Азево-Каменный Ключ-Кулегаш" - Байтуганово в Агрызском районе РТ</t>
  </si>
  <si>
    <t>Строительство автодороги "Чистополь - Аксубаево - Нурлат" - Урмандеево" - Сидулово - Ерыклы в Аксубаевском районе РТ</t>
  </si>
  <si>
    <t>Строительство подъездной автомобильной дороги к Алмаметьево в Моркинском районе Республики Марий Эл (I стадия строительства)</t>
  </si>
  <si>
    <t>Сташки</t>
  </si>
  <si>
    <t>Бурненино</t>
  </si>
  <si>
    <t>Строительство автомобильной дороги Подъезд к с. Амерханово от автомобильной дороги Богдановка-Верхнебузулукский в Тоцком районе Оренбургской области</t>
  </si>
  <si>
    <t>Реконструкция автомобильной дороги Подъезд к с. Луговое со строительством моста через овраг Песчаный от автомобильной дороги Илек-Озерки в Илекском районе Оренбургской области</t>
  </si>
  <si>
    <t xml:space="preserve">Строительство автомобильной дороги Лаж –  Индыгойка в Лебяжском районе Кировской области </t>
  </si>
  <si>
    <t>Строительство автомобильной дороги Подъезд к д. Петровка от автомобильной дороги Подъезд к д. Золотой Родник в Асекеевском  районе Оренбургской области</t>
  </si>
  <si>
    <t>Строительство автомобильной дороги Подъезд к с. Ждамировка от автомобильной дороги Грачевка-Александровка в Грачевском районе Оренбургской области</t>
  </si>
  <si>
    <t>Автомобильная дорога Грачевка - Алексеевка в Должанском районе Орловской области</t>
  </si>
  <si>
    <t>Курганская область</t>
  </si>
  <si>
    <t>Республика Тыва</t>
  </si>
  <si>
    <t>Республика Хакасия</t>
  </si>
  <si>
    <t>Алтайский край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</si>
  <si>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</si>
  <si>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</si>
  <si>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</si>
  <si>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</si>
  <si>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Саха (Якутия)</t>
  </si>
  <si>
    <t>Реконструкция автомобильной дороги Подъезд к с. Преображенка от автомобильной дороги Богдановка-Свердлово в Тоцком районе Оренбургской области</t>
  </si>
  <si>
    <t>Строительство автомобильной дороги Подъезд к д. Возрождение от автомобильной дороги Оренбург-Соль-Илецк-Акбулак-гр. Республики Казахстан в Соль-Илецком районе Оренбургской области</t>
  </si>
  <si>
    <t>Строительство автомобильной дороги  Подъезд к Лужкам в Палехском районе Ивановской области</t>
  </si>
  <si>
    <t>Лужки</t>
  </si>
  <si>
    <t>Прохоровское</t>
  </si>
  <si>
    <t>Строительство подъезда к д. Старый Карбаш в Буздякском районе Республики Башкортостан</t>
  </si>
  <si>
    <t>Автомобильная дорога "Охочевка - Защитное - "Курск - Борисоглебск" - Нижняя Озерна в Щигровском районе Курской области (1-я очередь км 0+000 -км 1+600)</t>
  </si>
  <si>
    <t>Строительство подъезда к с. Сабанаево в Буздякском районе Республики Башкортостан</t>
  </si>
  <si>
    <t>Донское</t>
  </si>
  <si>
    <t>Реконструкция автодороги "Базарные Матаки - Мамыково" - Карамалы - Старое Ямкино в Алькеевском районе РТ</t>
  </si>
  <si>
    <t>Строительство автодороги Рождественское-Плетни, Рассказовского района</t>
  </si>
  <si>
    <t>Строительство автодороги  "Каспий" - подъезд к                  д. Ракитино, Ржаксинский район - 1-й пусковой комплекс</t>
  </si>
  <si>
    <t>Реконструкция автодороги Старый Кинер - Старый Ашит в Арском районе РТ</t>
  </si>
  <si>
    <t>Реконструкция автодороги Верхняя Ура - Сюрда в Арском районе РТ</t>
  </si>
  <si>
    <t>Строительство автомобильной дороги Навля - Березинка в Навлинском районе Брянской области (1 пусковой комплекс ПК 0+00-ПК 9+00)</t>
  </si>
  <si>
    <t>Строительство автомобильной дороги местного значения (Грахово - Макарово) - Котловка в Граховском районе</t>
  </si>
  <si>
    <t>Строительство автодороги "Тюково - Татарские Ямалы" - Картово в Актанышском районе РТ</t>
  </si>
  <si>
    <t>Глушицы</t>
  </si>
  <si>
    <t>Строительство автомобильной дороги местного значения Нижний Тыловай - Большая Ерыкса в Граховском районе Удмуртской Республики</t>
  </si>
  <si>
    <t>Строительство автомобильной дороги местного значения Бабино - Кетул в Завьяловском районе</t>
  </si>
  <si>
    <t>Реконструкция автомобильной дороги местного значения Среднее Шадбегово - Зянтемошур в Игринском районе</t>
  </si>
  <si>
    <t>Реконструкция автомобильной дороги местного значения Мужбер - Чумой в Игринском районе</t>
  </si>
  <si>
    <t>Строительство автомобильной дороги Подъезд к Глушицы в Южском районе Ивановской области</t>
  </si>
  <si>
    <t>Строительство автомобильной дороги местного значения (Балезино - Сергино) - Афонино в Балезинском районе</t>
  </si>
  <si>
    <t>Сроки производства работ (начало-завершение)</t>
  </si>
  <si>
    <t>Мощность</t>
  </si>
  <si>
    <t>Стоимость в ценах соответствующих лет (тыс.руб.)</t>
  </si>
  <si>
    <t>км</t>
  </si>
  <si>
    <t>№ п/п</t>
  </si>
  <si>
    <t>Всего</t>
  </si>
  <si>
    <t>Строительство подъезда к с. Аллерой от а/д М-29 «Кавказ», км 6 - км 9,5, Курчалоевский район, Чеченская Республика</t>
  </si>
  <si>
    <t>Строительство подъезда к с. Дружба от с. Пролетарское, км 7–км 12, Грозненский район, Чеченская Республика</t>
  </si>
  <si>
    <t>Строительство подъезда к с. Гойское, км 0 – км0,9, Урус-Мартановский район, Чеченская Республика</t>
  </si>
  <si>
    <t>Строительство подъезда к с. Шалажи от а/д М-29 «Кавказ», км 20,5 – км 21,5, Урус-Мартановский район, Чеченская Республика</t>
  </si>
  <si>
    <t>Строительство подъезда к с. Алхан-Юрт, км 1,9 – км 3,4, Урус-Мартановский район Чеченской Республики</t>
  </si>
  <si>
    <t>Строительство подъезда к с. Шовхал-Берды – Аллерой, 
км 0 – км 2, Ножай-Юртовский район, Чеченская Республика</t>
  </si>
  <si>
    <t>Строительство автомобильной дороги до с.Ираки км 0 - км 3 от подъезда от республиканской автомобильной дороги Леваши - Акуша - Уркарах - Маджалис - Мамедкала к с.Кудагу через с.Зильбачи, Дахадаевский район, Республика Дагестан</t>
  </si>
  <si>
    <t>Строительство автомобильной дороги Бабаюрт - Каратюбе км 4,9-км 9,9, Бабаюртовский район, Республика Дагестан</t>
  </si>
  <si>
    <t>Строительство подъезда от автомобильной дороги Тлярата - Камилух к с.Хамар (II пусковой комплекс км 2,0 - км 5,583), Тляратинский район, Республика Дагестан</t>
  </si>
  <si>
    <t>Строительство подъезда от автомобильной дороги "Агвали-Шаури-Кидеро" до с.Хварши км 9,0 - км 13,9, Цумадинский район, Республика Дагестан</t>
  </si>
  <si>
    <t>Строительство автомобильной дороги Боранчи-Кунбатар км 7,5 - км 9,5, Ногайский район, Республика Дагестан</t>
  </si>
  <si>
    <t>Строительство автомобильной дороги М-3"Украина" -Клинское" -Селище в Навлинском районе Брянской области</t>
  </si>
  <si>
    <t>Строительство автомобильной дороги Березовка – Зауморье в Энгельсском районе Саратовской области</t>
  </si>
  <si>
    <t>Уварово</t>
  </si>
  <si>
    <t>Старое Устиново</t>
  </si>
  <si>
    <t>Конинино</t>
  </si>
  <si>
    <t>№ 05-1-5-0432-10 от 18.01.2011</t>
  </si>
  <si>
    <t>Колос</t>
  </si>
  <si>
    <t>Андроново</t>
  </si>
  <si>
    <t>Чулино</t>
  </si>
  <si>
    <t>Мясники</t>
  </si>
  <si>
    <t>Лубянск</t>
  </si>
  <si>
    <t>Тамбовка</t>
  </si>
  <si>
    <t>Андреевка</t>
  </si>
  <si>
    <t>Ильчебага</t>
  </si>
  <si>
    <t>Артакшил</t>
  </si>
  <si>
    <t>Брянская область</t>
  </si>
  <si>
    <t>Владимирская область</t>
  </si>
  <si>
    <t>Калужская область</t>
  </si>
  <si>
    <t>Костромская область</t>
  </si>
  <si>
    <t>Курская область</t>
  </si>
  <si>
    <t>Автомобильная дорога (подъезд) к д. Ильчебага Усть-Ишимского муниципального района Омской области (строительство)</t>
  </si>
  <si>
    <t>Строительство автомобильной дороги. Подъезд к а. Артакшил Изюмовского сельского поселения Щербакульского района Омской области</t>
  </si>
  <si>
    <t>Амерханово</t>
  </si>
  <si>
    <t>Преображенка</t>
  </si>
  <si>
    <t>Новый</t>
  </si>
  <si>
    <t>Зауморье</t>
  </si>
  <si>
    <t>Большеузенка</t>
  </si>
  <si>
    <t>Дейков</t>
  </si>
  <si>
    <t>Верхний Курдюм</t>
  </si>
  <si>
    <t>Стройиндустрия</t>
  </si>
  <si>
    <t>Реконструкция автомобильной дороги Буй-Куребрино  в Буйском районе Костромской области</t>
  </si>
  <si>
    <t xml:space="preserve">Куребрино                                   </t>
  </si>
  <si>
    <t>Строительство автомобильной дороги Подъезд к с. Курташка от автомобильной дороги Подъезд к с. Шестаковка в Ташлинском районе Оренбургской области</t>
  </si>
  <si>
    <t>Реконструкция автомобильной дороги "Подъезд к хутору Попов" (1 этап)</t>
  </si>
  <si>
    <t>Подъезд к д. Конинино в Томском районе Томской области. Реконструкция. Корректировка</t>
  </si>
  <si>
    <t>Реконструкция автомобильной дороги  "Подъезд к Лапшино" в Вохомском районе Костромской области (I этап)</t>
  </si>
  <si>
    <t>Реконструкция автомобильной дороги "Подъезд к Курилово"  в Антроповском районе Костромской области (I этап)</t>
  </si>
  <si>
    <t>Строительство автомобильной дороги общего пользования местного значения подъезд от автомобильной дороги "Ростов-на-Дону - Таганрог" (до границы с Украиной) - с. Васильево - Ханжоновка - с. Федоровка к х. Пудовой в Неклиновском районе Ростовской области</t>
  </si>
  <si>
    <t>Пудовой</t>
  </si>
  <si>
    <t>Строительство автомобильной дороги "Москва - Малоярославец - Рославль до границы с Республикой Беларусь (на Бобруйск, Слуцк)" - Спас-Деменск - Ельня - Починок" Уварово в Ельнинском районе Смоленской области</t>
  </si>
  <si>
    <t>Реконструкция автомобильной дороги "Росавль - Ельня - Дорогобуж - Сафоново" - Старое Устиново в Ельнинском районе  Смоленской области</t>
  </si>
  <si>
    <t>Строительство автомобильной дороги "Плоское-Приволье-Ордовка-Комиссарово" - Сташки в Руднянском районе Смоленской области</t>
  </si>
  <si>
    <t xml:space="preserve"> В. Женвай</t>
  </si>
  <si>
    <t>Юлдырь</t>
  </si>
  <si>
    <t>Паромный</t>
  </si>
  <si>
    <t>Мешково</t>
  </si>
  <si>
    <t>Разбугорье</t>
  </si>
  <si>
    <t>Павловский</t>
  </si>
  <si>
    <t>Бесплемяновский</t>
  </si>
  <si>
    <t>Каратюбе</t>
  </si>
  <si>
    <t>Хамар</t>
  </si>
  <si>
    <t>Хварши</t>
  </si>
  <si>
    <t>Кунбатар</t>
  </si>
  <si>
    <t>Уцулимахи</t>
  </si>
  <si>
    <t>Харада</t>
  </si>
  <si>
    <t>Аллерой</t>
  </si>
  <si>
    <t>Новоактау</t>
  </si>
  <si>
    <t>Холодный Ключ</t>
  </si>
  <si>
    <t>Раевка</t>
  </si>
  <si>
    <t>Кытки-Елга</t>
  </si>
  <si>
    <t>Сабанаево</t>
  </si>
  <si>
    <t>Старый Карбаш</t>
  </si>
  <si>
    <t>Алакаево</t>
  </si>
  <si>
    <t>Дмитриевка</t>
  </si>
  <si>
    <t>Бикбау</t>
  </si>
  <si>
    <t>Строительство автомобильной дороги Ртищево - Стройиндустрия в Ртищевском районе Саратовской области</t>
  </si>
  <si>
    <t>Автодорога "Орел - Ефремов" - Ямская Слобода в Новосильском районе Орловской области</t>
  </si>
  <si>
    <t xml:space="preserve">Всего по Российской Федерации </t>
  </si>
  <si>
    <t>Строительство автомобильной дороги  Городище-Гриневочка в Погарском районе Брянской области</t>
  </si>
  <si>
    <t>Гриневочка</t>
  </si>
  <si>
    <t>Рябовка</t>
  </si>
  <si>
    <t>Строительство автомобильной дороги подъезд к п. М. Горького Пологрудовского сельского поселения Тарского района Омской области</t>
  </si>
  <si>
    <t>Строительство автомобильной дороги "Подъезд к д. Чулино" в Горьковском  районе Омской области</t>
  </si>
  <si>
    <t>Строительство автомобильной дороги Подъезд к с. Новые Чешуйки в Мглинском районе Брянской области</t>
  </si>
  <si>
    <t>Новые Чешуйки</t>
  </si>
  <si>
    <t>Березинка</t>
  </si>
  <si>
    <t>Новое Каплино</t>
  </si>
  <si>
    <t>Строительство автомобильной дороги "р.п.Чамзинка - с.Большие Березники" - с.Косогоры - с.Гузынцы Большеберезниковского муниципального района                       (1-этап)</t>
  </si>
  <si>
    <t>Строительство автомобильной дороги "Подъезд к с.Елизаветинка" в Большеберезниковском муниципальном районе Республики Мордовия                       (1-этап)</t>
  </si>
  <si>
    <t>Строительство автомобильной дороги "с.Старое Пшенево - п.Унуевский Майдан" Ковылкинского муниципального района Республики Мордовия                                              (1-этап)</t>
  </si>
  <si>
    <t xml:space="preserve">Строительство автомобильной дороги "Подъезд к д. Овсянниково" в Судогодском районе Владимирской обалсть </t>
  </si>
  <si>
    <t>Дружба</t>
  </si>
  <si>
    <t>Строительство подъезда к д. Дмитриевка в Гафурийском районе Республики Башкортостан</t>
  </si>
  <si>
    <t>Строительство подъезда к с. Бикбау в Зианчуринском районе Республики Башкортостан</t>
  </si>
  <si>
    <t>Реконструкция автомобильной дороги подъезд к  п.ст. Камышта в Аскизском районе Республики Хакасия</t>
  </si>
  <si>
    <t>1.п.ст.Камышта</t>
  </si>
  <si>
    <t>Южный федеральный округ</t>
  </si>
  <si>
    <t xml:space="preserve"> -</t>
  </si>
  <si>
    <t>Реконструкция автомобильной дороги "Подъезд к Петушиха" в Межевском  и Мантуровском районах Костромской области</t>
  </si>
  <si>
    <t>Юдинка</t>
  </si>
  <si>
    <t>Острецово</t>
  </si>
  <si>
    <t>Реконструкция автомобильной дороги Осановец-Шельбово в Гаврилово-Посадском районе Ивановской области</t>
  </si>
  <si>
    <t>Шельбово</t>
  </si>
  <si>
    <t>Строительство автомобильной дороги Подъезд к д.Куприяново Сернурского района</t>
  </si>
  <si>
    <t>Автомобильная дорога "Крым" - Бычки в Фатежском районе Курской области</t>
  </si>
  <si>
    <t>Строительство автодороги "Кукмор-Шемордан"-Нырья-Иштуган"-Верхний Кузмесь в Кукморском районе РТ</t>
  </si>
  <si>
    <t>Верхний Кузьмесь</t>
  </si>
  <si>
    <t>Строительство автоподъезда  к х. Дейков от автомобильной дороги Радищево - Карев в Новоузенском районе Саратовской области</t>
  </si>
  <si>
    <t>Строительство автоподъезда к с. Николаевка от автомобильной дороги Мокроус - Семеновка -  Калдино в Федоровском районе Саратовской области</t>
  </si>
  <si>
    <t>Строительство автоподъезда к с. Верхний Курдюм от автомобильной дороги Елшанка - Песчаный Умет в Саратовском районе Саратовской области</t>
  </si>
  <si>
    <t>Ближнеосиновсий</t>
  </si>
  <si>
    <t>Строительство автомобильной дороги общего пользования регионального или межмуниципального значения Волгоградской области "Подъезд от автомобильной дороги М-21 "Волгоград - Каменск - Шахтинсий" к х. Ближнеосиновский в Суровикинском муниципальном районе</t>
  </si>
  <si>
    <t>"Строительство автомобильной дороги "Подъезд от а/д "Новониколаевский - Урюпинск-Нехаевская" к х. Бесплемяновский" в Урюпинском муниципальном районе Волгоградской области</t>
  </si>
  <si>
    <t>Строительство подъезда к д. Петровка Исилькульского района Омской области</t>
  </si>
  <si>
    <t>Строительство подъезда к д. Мясники Исилькульского района Омской области</t>
  </si>
  <si>
    <t>Подъезд к д. Лубянск Полтавского района Омской области. Реконструкция.</t>
  </si>
  <si>
    <t>Алмаметьево</t>
  </si>
  <si>
    <t>Иштыра</t>
  </si>
  <si>
    <t>Шургунур</t>
  </si>
  <si>
    <t>Куприяново</t>
  </si>
  <si>
    <t>Косогоры</t>
  </si>
  <si>
    <t>Гузынцы</t>
  </si>
  <si>
    <t>Елизаветинка</t>
  </si>
  <si>
    <t>Гарт</t>
  </si>
  <si>
    <t>Унуевский Майдан</t>
  </si>
  <si>
    <t>Новое Дракино</t>
  </si>
  <si>
    <t>Чапаев</t>
  </si>
  <si>
    <t>Новое Четово</t>
  </si>
  <si>
    <t>Байтуганово</t>
  </si>
  <si>
    <t>Сидулово-Ерыклы</t>
  </si>
  <si>
    <t>Картово</t>
  </si>
  <si>
    <t>Чишмабаш</t>
  </si>
  <si>
    <t>Нижнее Биктимирово</t>
  </si>
  <si>
    <t>Карамалы</t>
  </si>
  <si>
    <t>Карамасары</t>
  </si>
  <si>
    <t>Ташкич</t>
  </si>
  <si>
    <t>Старый Кинер</t>
  </si>
  <si>
    <t>Верхняя Ура</t>
  </si>
  <si>
    <t>Ювас</t>
  </si>
  <si>
    <t>Каенлык</t>
  </si>
  <si>
    <t>Новое Зияшево</t>
  </si>
  <si>
    <t>Строительство автодороги "Дубьязы -Алан Бексерь - Большой Битаман - Бикнарат" - Ювас в Высокогорском районе РТ</t>
  </si>
  <si>
    <t>Ираки</t>
  </si>
  <si>
    <t>Реконструкция автомобильной дороги "Подъезд к Воробьёвица" в Вохомском районе Костромской области (I этап)</t>
  </si>
  <si>
    <t>Строительство автомобильной дороги Селифонтово-Прохоровское в Ярославском муниципальном районе Ярославской области (II этап)</t>
  </si>
  <si>
    <t>Строительство подъезда к с. Новоактау в Буздякском районе Республики Башкортостан</t>
  </si>
  <si>
    <t>Строительство подъезда к д. Раевка в Мишкинском районе РБ</t>
  </si>
  <si>
    <t>Строительство подъезда к д. Кытки-Елга в Татышлинском районе Республики Башкортостан</t>
  </si>
  <si>
    <t>"Реконструкция автодороги "Уланово-Каратун" - Карамасары в Апастовском районе РТ</t>
  </si>
  <si>
    <t>Реконструкция автодороги "Торбеево-Сляднево-Верховье в Малоярославецком районе 1-ый этап Торбеево-Сляднево"</t>
  </si>
  <si>
    <t>СБП - субъект бюджетного планирования</t>
  </si>
  <si>
    <t>ГРБС - главный распорядитель бюджетных средств</t>
  </si>
  <si>
    <t>Рз - Раздел</t>
  </si>
  <si>
    <t>Пр - подраздел</t>
  </si>
  <si>
    <t>ЦСР - целевая статья расходов</t>
  </si>
  <si>
    <t>ВР - вид расходов</t>
  </si>
  <si>
    <t>КОСГУ - классификация операций сектора государственного управления</t>
  </si>
  <si>
    <t>Кахтисар</t>
  </si>
  <si>
    <t>Реконструкция автомобильной дороги "ТрансКАМ-Абайтикау"</t>
  </si>
  <si>
    <t>Абайтикау</t>
  </si>
  <si>
    <t>Попов</t>
  </si>
  <si>
    <t>Бычки</t>
  </si>
  <si>
    <t>Нижняя Озерна</t>
  </si>
  <si>
    <t>Уральский федеральный округ</t>
  </si>
  <si>
    <t>Сибирский федеральный округ</t>
  </si>
  <si>
    <t>Строительство автомобильной дороги "Подъезд к селу Бяди" в Усть-Алданском улусе</t>
  </si>
  <si>
    <t>М. Горького</t>
  </si>
  <si>
    <t>Строительство автомобильной дороги Подъезд к с. Степные Огни от автомобильной дороги Сакмара - Верхние Чебеньки в Сакмарском районе Оренбургской области</t>
  </si>
  <si>
    <t>Строительство автомобильной дороги Подъезд к д.Малоюлдашево от автомобильной дороги Плешаново - Новоюлдашево  в Красногвардейском районе Оренбургской области</t>
  </si>
  <si>
    <t>Шалажи</t>
  </si>
  <si>
    <t>Алхан-Юрт</t>
  </si>
  <si>
    <t>Строительство автомобильной дороги местного значения д. Качкашур - д. Лекшур в Глазовском районе</t>
  </si>
  <si>
    <t>Реконструкция автомобильной дороги местного значения (Алнаши - Грахово) - Иж-Бобья в Граховском районе</t>
  </si>
  <si>
    <t>Реконструкция автомобильной дороги местного значения подъезд к д. Ураково в Глазовском районе</t>
  </si>
  <si>
    <t>Строительство автомобильной дороги Подъезд к с. Бижиктиг-Хая, участок км 0+000 - км 1+300 по Республике Тыва</t>
  </si>
  <si>
    <t>Бижиктиг-Хая</t>
  </si>
  <si>
    <t>Автодорога до д. Рассыльная в Кромского района Орловской области (1-й этап)</t>
  </si>
  <si>
    <t>Строительство автомобильной дороги "Подъезд к д. Новое Дракино" Ковылкинского муниципального района Республики Мордовия (1-этап)</t>
  </si>
  <si>
    <t>Строительство автомобильной дороги "с. Подгорное Канаково - выход на автодорогу "г. Краснослободск - г. Темников" Темниковского муниципального района Республики Мордовия (1-этап)</t>
  </si>
  <si>
    <t>Строительство автомобильной дороги "Подъезд к п.Чапаев" в Зубово-Полянском муниципальном районе Республики Мордовия (1-этап)</t>
  </si>
  <si>
    <t>Строительство автомобильной дороги "д.Новое Четово - выход на автодорогу "р.п.Торбеево - с.Виндрей" в Торбеевском муниципальном районе Республики Мордовия (1-этап)</t>
  </si>
  <si>
    <t>Ильинское</t>
  </si>
  <si>
    <t>Перескоки</t>
  </si>
  <si>
    <t>Максинерь</t>
  </si>
  <si>
    <t>Индыгойка</t>
  </si>
  <si>
    <t>Петровка</t>
  </si>
  <si>
    <t>Ждамировка</t>
  </si>
  <si>
    <t>Степные Огни</t>
  </si>
  <si>
    <t>Возрождение</t>
  </si>
  <si>
    <t>Луговое</t>
  </si>
  <si>
    <t>Реконструкция автомобильной дороги "Подъезд к Дымница" в Островском районе Костромской области</t>
  </si>
  <si>
    <t>1.аал Отты</t>
  </si>
  <si>
    <t>Реконструкция сельской автомобильной дороги  Подъезд к д. Ямской в Балахтинском районе Красноярского края</t>
  </si>
  <si>
    <t>Строительство подъезда к д. Холодный Ключ в Куюргазинском районе Республики Башкортостан                                                                                                             (1 пусковой комплекс)</t>
  </si>
  <si>
    <t>Реконструкция автомобильной дороги (Ижевск - Ува) - В. Женвай в Завьяловском районе</t>
  </si>
  <si>
    <t>Новая Бахмутовка</t>
  </si>
  <si>
    <t>Саиткулово</t>
  </si>
  <si>
    <t xml:space="preserve">Нижегородская область </t>
  </si>
  <si>
    <t xml:space="preserve"> Зянтемошур</t>
  </si>
  <si>
    <t xml:space="preserve"> Чумой</t>
  </si>
  <si>
    <t>Строительство автомобильной дороги Русская Ляжмарь - Иштыра Параньгинского района (I стадия строительства)</t>
  </si>
  <si>
    <t>Строительство автомобильной дороги Лопово - Шургунур Мари-Турекского района</t>
  </si>
  <si>
    <t>Петушиха</t>
  </si>
  <si>
    <t>Дымница</t>
  </si>
  <si>
    <t>Лапшино</t>
  </si>
  <si>
    <t>Курилово</t>
  </si>
  <si>
    <t>Строительство автомобильной дороги Седельниково - Тамбовка Седельниковского муниципального района Омской области</t>
  </si>
  <si>
    <t>Строительство автомобильной дороги Подъезд к пос. Колос в Рубцовском районе (I этап)</t>
  </si>
  <si>
    <t xml:space="preserve">Автомобильная дорога "Подъезд к Ипатова" в Катайском районе Курганской области </t>
  </si>
  <si>
    <t xml:space="preserve">Ивановская область </t>
  </si>
  <si>
    <t>Реконструкция автомобильной дороги "332 км а/д "К-17р" - ст.Зубково" в Краснозерском районе Новосибирской области</t>
  </si>
  <si>
    <t>ст. Зубково</t>
  </si>
  <si>
    <t>Подгорное     Канаково</t>
  </si>
  <si>
    <t>Алексеевка</t>
  </si>
  <si>
    <t>Рассыльная</t>
  </si>
  <si>
    <t>Ямская Слобода</t>
  </si>
  <si>
    <t>Лебедевка</t>
  </si>
  <si>
    <t>Ракитино</t>
  </si>
  <si>
    <t>Каменный Умет</t>
  </si>
  <si>
    <t>Плетни</t>
  </si>
  <si>
    <t>Реконструкция автомобильной дороги "Даргавс-Кахтисар"</t>
  </si>
  <si>
    <t>ОКВЭД - Общероссийский классификатор видов экономической деятельности</t>
  </si>
  <si>
    <t>Верхние Верези</t>
  </si>
  <si>
    <t xml:space="preserve">Реконструкция автомобильной дороги "Подъезд от а/д"г.Шахты - г. Белая Калитва к х. Новая Бахмутовка" Октябрьского района Ростовской области </t>
  </si>
  <si>
    <t>Строительство автомобильной дороги общего пользования регионального или межмуниципального значения Волгоградской области "Подъезд от автомобильной дороги "Нехаевская-Тишанская" к                 х. Павловский в Нехаевском муниципальном районе</t>
  </si>
  <si>
    <t>Строительство подъезда к с. Саиткулово в Кугарчинском районе Республики Башкортостан</t>
  </si>
  <si>
    <t xml:space="preserve"> 2012 год</t>
  </si>
  <si>
    <t>Поляна</t>
  </si>
  <si>
    <t xml:space="preserve"> Сляднево</t>
  </si>
  <si>
    <t>1810399</t>
  </si>
  <si>
    <t>522</t>
  </si>
  <si>
    <t>Строительство автоподъезда к с. Большеузенка от автомобильной дороги Энгель - Ершов - Озинки - граница Казахстана в Ершовском районе Саратовской области</t>
  </si>
  <si>
    <t>Строительство автомобильной  дороги «Пугачев - Перелюб» - Клинцовка – Октябрьский  на участке км 49+300 - км 52+410 в Краснопартизанском районе Саратовской области</t>
  </si>
  <si>
    <t>Приведение в нормативное состояние сельской автомобильной дороги (реконструкция) Большое Волково - Макарово, находящейся в собственности (ведении) муниципального образования "Вавожский район"</t>
  </si>
  <si>
    <t>Строительство автомобильной дороги Катайск - Верхняя Теча (через перекресток Скилягина) на участке "Шутихинское-Бугаево" в Катайском районе Курганской области</t>
  </si>
  <si>
    <t>2011-2012</t>
  </si>
  <si>
    <t>Реконструкция автомобильной дороги "1002км а.д. "Байкал"-Петрово" на участке км54 - км65 в Усть-Таркском районе Новосибирской области. I пусковой комплекс.</t>
  </si>
  <si>
    <t>Реконструкция автомобильной дороги Подъезд к Острецово в Родниковском районе Ивановской области</t>
  </si>
  <si>
    <t>Воробьёвица</t>
  </si>
  <si>
    <t>Строительство автомобильной дороги Подъезд к с. Андроново в Тюменцевском районе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</si>
</sst>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"/>
    <numFmt numFmtId="183" formatCode="#,##0.00000"/>
    <numFmt numFmtId="184" formatCode="#,##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"/>
    <numFmt numFmtId="190" formatCode="0.0000"/>
    <numFmt numFmtId="191" formatCode="#,##0.0000"/>
    <numFmt numFmtId="192" formatCode="0.000000000"/>
    <numFmt numFmtId="193" formatCode="0.00000000"/>
    <numFmt numFmtId="194" formatCode="0.0000000"/>
    <numFmt numFmtId="195" formatCode="0.000000"/>
    <numFmt numFmtId="196" formatCode="#,##0.0"/>
    <numFmt numFmtId="197" formatCode="#,##0.000_р_."/>
    <numFmt numFmtId="198" formatCode="_(* #,##0.000_);_(* \(#,##0.000\);_(* &quot;-&quot;??_);_(@_)"/>
    <numFmt numFmtId="199" formatCode="_(* #,##0.0_);_(* \(#,##0.0\);_(* &quot;-&quot;??_);_(@_)"/>
    <numFmt numFmtId="200" formatCode="_-* #,##0.000_р_._-;\-* #,##0.000_р_._-;_-* &quot;-&quot;???_р_._-;_-@_-"/>
    <numFmt numFmtId="201" formatCode="0.0%"/>
    <numFmt numFmtId="202" formatCode="#,##0.00&quot;р.&quot;"/>
    <numFmt numFmtId="203" formatCode="#,##0.0000000"/>
    <numFmt numFmtId="204" formatCode="#,##0.00000000"/>
    <numFmt numFmtId="205" formatCode="#,##0.000000000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#,##0.00_р_."/>
    <numFmt numFmtId="211" formatCode="[$-419]mmmm\ yyyy;@"/>
    <numFmt numFmtId="212" formatCode="_-* #,##0.00\ _р_._-;\-* #,##0.00\ _р_._-;_-* &quot;-&quot;??\ _р_._-;_-@_-"/>
    <numFmt numFmtId="213" formatCode="_-* #,##0.0\ _р_._-;\-* #,##0.0\ _р_._-;_-* &quot;-&quot;??\ _р_._-;_-@_-"/>
    <numFmt numFmtId="214" formatCode="_-* #,##0.0_р_._-;\-* #,##0.0_р_._-;_-* &quot;-&quot;??_р_._-;_-@_-"/>
    <numFmt numFmtId="215" formatCode="#,##0.0000000000"/>
    <numFmt numFmtId="216" formatCode="#,##0.00000000000"/>
    <numFmt numFmtId="217" formatCode="#,##0.000000000000"/>
    <numFmt numFmtId="218" formatCode="#,##0.0000000000000"/>
    <numFmt numFmtId="219" formatCode="#,##0.00000000000000"/>
    <numFmt numFmtId="220" formatCode="_(* #,##0_);_(* \(#,##0\);_(* &quot;-&quot;??_);_(@_)"/>
    <numFmt numFmtId="221" formatCode="_-* #,##0.0_р_._-;\-* #,##0.0_р_._-;_-* &quot;-&quot;?_р_._-;_-@_-"/>
  </numFmts>
  <fonts count="36">
    <font>
      <sz val="10"/>
      <name val="Arial"/>
      <family val="0"/>
    </font>
    <font>
      <sz val="10"/>
      <name val="Helv"/>
      <family val="0"/>
    </font>
    <font>
      <sz val="10"/>
      <name val="Arial Cyr"/>
      <family val="0"/>
    </font>
    <font>
      <b/>
      <i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80" fontId="3" fillId="7" borderId="10" xfId="0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0" fontId="6" fillId="4" borderId="0" xfId="0" applyFont="1" applyFill="1" applyAlignment="1">
      <alignment/>
    </xf>
    <xf numFmtId="4" fontId="6" fillId="4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80" fontId="6" fillId="4" borderId="10" xfId="0" applyNumberFormat="1" applyFont="1" applyFill="1" applyBorder="1" applyAlignment="1">
      <alignment horizontal="center"/>
    </xf>
    <xf numFmtId="180" fontId="7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6" fillId="4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10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7" borderId="1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18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0" xfId="0" applyNumberFormat="1" applyFont="1" applyFill="1" applyAlignment="1" applyProtection="1">
      <alignment horizontal="right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7" borderId="12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180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6" fillId="7" borderId="10" xfId="0" applyFont="1" applyFill="1" applyBorder="1" applyAlignment="1" applyProtection="1">
      <alignment/>
      <protection locked="0"/>
    </xf>
    <xf numFmtId="0" fontId="16" fillId="7" borderId="10" xfId="0" applyFont="1" applyFill="1" applyBorder="1" applyAlignment="1" applyProtection="1">
      <alignment/>
      <protection locked="0"/>
    </xf>
    <xf numFmtId="0" fontId="17" fillId="7" borderId="10" xfId="0" applyFont="1" applyFill="1" applyBorder="1" applyAlignment="1" applyProtection="1">
      <alignment horizontal="center" vertical="center"/>
      <protection locked="0"/>
    </xf>
    <xf numFmtId="0" fontId="16" fillId="7" borderId="10" xfId="0" applyFont="1" applyFill="1" applyBorder="1" applyAlignment="1" applyProtection="1">
      <alignment horizontal="center" vertical="center" wrapText="1"/>
      <protection locked="0"/>
    </xf>
    <xf numFmtId="49" fontId="16" fillId="7" borderId="10" xfId="0" applyNumberFormat="1" applyFont="1" applyFill="1" applyBorder="1" applyAlignment="1" applyProtection="1">
      <alignment horizontal="center" vertical="center"/>
      <protection locked="0"/>
    </xf>
    <xf numFmtId="0" fontId="16" fillId="7" borderId="10" xfId="0" applyFont="1" applyFill="1" applyBorder="1" applyAlignment="1" applyProtection="1">
      <alignment horizontal="center" vertical="center"/>
      <protection locked="0"/>
    </xf>
    <xf numFmtId="180" fontId="16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6" fillId="7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left"/>
      <protection locked="0"/>
    </xf>
    <xf numFmtId="0" fontId="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6"/>
  <sheetViews>
    <sheetView tabSelected="1" view="pageBreakPreview" zoomScale="60" zoomScaleNormal="55" zoomScalePageLayoutView="0" workbookViewId="0" topLeftCell="B1">
      <selection activeCell="A6" sqref="A6:V6"/>
    </sheetView>
  </sheetViews>
  <sheetFormatPr defaultColWidth="9.140625" defaultRowHeight="12.75"/>
  <cols>
    <col min="1" max="1" width="6.7109375" style="6" hidden="1" customWidth="1"/>
    <col min="2" max="2" width="10.8515625" style="6" customWidth="1"/>
    <col min="3" max="3" width="64.57421875" style="6" customWidth="1"/>
    <col min="4" max="4" width="16.28125" style="6" hidden="1" customWidth="1"/>
    <col min="5" max="5" width="24.421875" style="6" hidden="1" customWidth="1"/>
    <col min="6" max="6" width="10.140625" style="23" hidden="1" customWidth="1"/>
    <col min="7" max="7" width="7.140625" style="23" customWidth="1"/>
    <col min="8" max="8" width="9.140625" style="23" customWidth="1"/>
    <col min="9" max="9" width="6.00390625" style="23" customWidth="1"/>
    <col min="10" max="10" width="6.7109375" style="23" customWidth="1"/>
    <col min="11" max="11" width="12.421875" style="23" customWidth="1"/>
    <col min="12" max="12" width="7.421875" style="23" customWidth="1"/>
    <col min="13" max="13" width="12.57421875" style="23" customWidth="1"/>
    <col min="14" max="15" width="10.140625" style="23" customWidth="1"/>
    <col min="16" max="17" width="14.140625" style="6" customWidth="1"/>
    <col min="18" max="18" width="11.8515625" style="6" customWidth="1"/>
    <col min="19" max="19" width="19.57421875" style="7" hidden="1" customWidth="1"/>
    <col min="20" max="20" width="19.7109375" style="7" hidden="1" customWidth="1"/>
    <col min="21" max="21" width="18.140625" style="7" hidden="1" customWidth="1"/>
    <col min="22" max="22" width="22.00390625" style="7" customWidth="1"/>
    <col min="23" max="16384" width="9.140625" style="6" customWidth="1"/>
  </cols>
  <sheetData>
    <row r="1" spans="1:22" s="46" customFormat="1" ht="31.5" customHeight="1">
      <c r="A1" s="45"/>
      <c r="B1" s="45"/>
      <c r="F1" s="47"/>
      <c r="G1" s="47"/>
      <c r="H1" s="47"/>
      <c r="I1" s="47"/>
      <c r="J1" s="47"/>
      <c r="K1" s="47"/>
      <c r="L1" s="47"/>
      <c r="M1" s="47"/>
      <c r="N1" s="102" t="s">
        <v>73</v>
      </c>
      <c r="O1" s="102"/>
      <c r="P1" s="102"/>
      <c r="Q1" s="102"/>
      <c r="R1" s="102"/>
      <c r="S1" s="102"/>
      <c r="T1" s="102"/>
      <c r="U1" s="102"/>
      <c r="V1" s="102"/>
    </row>
    <row r="2" spans="1:22" s="46" customFormat="1" ht="33" customHeight="1">
      <c r="A2" s="45"/>
      <c r="B2" s="45"/>
      <c r="F2" s="47"/>
      <c r="G2" s="47"/>
      <c r="H2" s="47"/>
      <c r="I2" s="47"/>
      <c r="J2" s="47"/>
      <c r="K2" s="47"/>
      <c r="L2" s="47"/>
      <c r="M2" s="47"/>
      <c r="N2" s="103" t="s">
        <v>74</v>
      </c>
      <c r="O2" s="103"/>
      <c r="P2" s="103"/>
      <c r="Q2" s="103"/>
      <c r="R2" s="103"/>
      <c r="S2" s="102"/>
      <c r="T2" s="102"/>
      <c r="U2" s="102"/>
      <c r="V2" s="102"/>
    </row>
    <row r="3" spans="1:22" s="46" customFormat="1" ht="26.25" customHeight="1">
      <c r="A3" s="45"/>
      <c r="B3" s="45"/>
      <c r="F3" s="47"/>
      <c r="G3" s="47"/>
      <c r="H3" s="47"/>
      <c r="I3" s="47"/>
      <c r="J3" s="47"/>
      <c r="K3" s="47"/>
      <c r="L3" s="47"/>
      <c r="M3" s="47"/>
      <c r="N3" s="107" t="s">
        <v>75</v>
      </c>
      <c r="O3" s="107"/>
      <c r="P3" s="107"/>
      <c r="Q3" s="107"/>
      <c r="R3" s="107"/>
      <c r="S3" s="102"/>
      <c r="T3" s="102"/>
      <c r="U3" s="102"/>
      <c r="V3" s="102"/>
    </row>
    <row r="4" ht="13.5" customHeight="1"/>
    <row r="5" spans="1:22" ht="22.5">
      <c r="A5" s="108" t="s">
        <v>46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54" customHeight="1">
      <c r="A6" s="109" t="s">
        <v>72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ht="11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ht="24.75" customHeight="1">
      <c r="A8" s="8"/>
      <c r="B8" s="8"/>
      <c r="C8" s="110" t="s">
        <v>77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39"/>
    </row>
    <row r="9" spans="1:22" ht="16.5" customHeight="1">
      <c r="A9" s="8"/>
      <c r="B9" s="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56" t="s">
        <v>95</v>
      </c>
    </row>
    <row r="10" spans="1:22" ht="45" customHeight="1">
      <c r="A10" s="111" t="s">
        <v>187</v>
      </c>
      <c r="B10" s="105" t="s">
        <v>76</v>
      </c>
      <c r="C10" s="97"/>
      <c r="D10" s="97" t="s">
        <v>116</v>
      </c>
      <c r="E10" s="97" t="s">
        <v>117</v>
      </c>
      <c r="F10" s="104" t="s">
        <v>183</v>
      </c>
      <c r="G10" s="105" t="s">
        <v>85</v>
      </c>
      <c r="H10" s="105" t="s">
        <v>86</v>
      </c>
      <c r="I10" s="105" t="s">
        <v>87</v>
      </c>
      <c r="J10" s="105" t="s">
        <v>88</v>
      </c>
      <c r="K10" s="105" t="s">
        <v>89</v>
      </c>
      <c r="L10" s="105" t="s">
        <v>90</v>
      </c>
      <c r="M10" s="105" t="s">
        <v>91</v>
      </c>
      <c r="N10" s="62" t="s">
        <v>92</v>
      </c>
      <c r="O10" s="113"/>
      <c r="P10" s="118" t="s">
        <v>184</v>
      </c>
      <c r="Q10" s="119"/>
      <c r="R10" s="105" t="s">
        <v>93</v>
      </c>
      <c r="S10" s="98" t="s">
        <v>185</v>
      </c>
      <c r="T10" s="100" t="s">
        <v>94</v>
      </c>
      <c r="U10" s="101"/>
      <c r="V10" s="61"/>
    </row>
    <row r="11" spans="1:22" ht="18.75" customHeight="1" hidden="1">
      <c r="A11" s="111"/>
      <c r="B11" s="112"/>
      <c r="C11" s="97"/>
      <c r="D11" s="97"/>
      <c r="E11" s="97"/>
      <c r="F11" s="104"/>
      <c r="G11" s="106"/>
      <c r="H11" s="106"/>
      <c r="I11" s="105"/>
      <c r="J11" s="105"/>
      <c r="K11" s="106"/>
      <c r="L11" s="106"/>
      <c r="M11" s="106"/>
      <c r="N11" s="114"/>
      <c r="O11" s="115"/>
      <c r="P11" s="120"/>
      <c r="Q11" s="121"/>
      <c r="R11" s="106"/>
      <c r="S11" s="98"/>
      <c r="T11" s="98" t="s">
        <v>188</v>
      </c>
      <c r="U11" s="99" t="s">
        <v>45</v>
      </c>
      <c r="V11" s="99"/>
    </row>
    <row r="12" spans="1:22" ht="69.75" customHeight="1">
      <c r="A12" s="111"/>
      <c r="B12" s="96"/>
      <c r="C12" s="97"/>
      <c r="D12" s="97"/>
      <c r="E12" s="97"/>
      <c r="F12" s="104"/>
      <c r="G12" s="106"/>
      <c r="H12" s="106"/>
      <c r="I12" s="105"/>
      <c r="J12" s="105"/>
      <c r="K12" s="106"/>
      <c r="L12" s="106"/>
      <c r="M12" s="106"/>
      <c r="N12" s="116"/>
      <c r="O12" s="117"/>
      <c r="P12" s="122"/>
      <c r="Q12" s="123"/>
      <c r="R12" s="106"/>
      <c r="S12" s="98"/>
      <c r="T12" s="98"/>
      <c r="U12" s="20" t="s">
        <v>44</v>
      </c>
      <c r="V12" s="55" t="s">
        <v>416</v>
      </c>
    </row>
    <row r="13" spans="1:22" s="9" customFormat="1" ht="18.75" customHeight="1">
      <c r="A13" s="27">
        <v>1</v>
      </c>
      <c r="B13" s="27">
        <v>1</v>
      </c>
      <c r="C13" s="27">
        <v>2</v>
      </c>
      <c r="D13" s="27">
        <v>3</v>
      </c>
      <c r="E13" s="27">
        <v>4</v>
      </c>
      <c r="F13" s="28">
        <v>5</v>
      </c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128">
        <v>10</v>
      </c>
      <c r="O13" s="129"/>
      <c r="P13" s="130">
        <v>11</v>
      </c>
      <c r="Q13" s="131"/>
      <c r="R13" s="27">
        <v>12</v>
      </c>
      <c r="S13" s="27">
        <v>8</v>
      </c>
      <c r="T13" s="27">
        <v>9</v>
      </c>
      <c r="U13" s="27">
        <v>10</v>
      </c>
      <c r="V13" s="27">
        <v>13</v>
      </c>
    </row>
    <row r="14" spans="1:22" s="9" customFormat="1" ht="12.75" customHeight="1">
      <c r="A14" s="81"/>
      <c r="B14" s="81"/>
      <c r="C14" s="81"/>
      <c r="D14" s="81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1"/>
      <c r="Q14" s="81"/>
      <c r="R14" s="81"/>
      <c r="S14" s="81"/>
      <c r="T14" s="81"/>
      <c r="U14" s="81"/>
      <c r="V14" s="81"/>
    </row>
    <row r="15" spans="1:22" s="50" customFormat="1" ht="20.25">
      <c r="A15" s="125" t="s">
        <v>78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</row>
    <row r="16" spans="1:22" s="50" customFormat="1" ht="7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50" customFormat="1" ht="20.25">
      <c r="A17" s="124" t="s">
        <v>79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</row>
    <row r="18" spans="1:22" s="50" customFormat="1" ht="10.5" customHeight="1">
      <c r="A18" s="51"/>
      <c r="B18" s="51"/>
      <c r="C18" s="52"/>
      <c r="D18" s="52"/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2"/>
      <c r="R18" s="52"/>
      <c r="S18" s="52"/>
      <c r="T18" s="52"/>
      <c r="U18" s="52"/>
      <c r="V18" s="52"/>
    </row>
    <row r="19" spans="1:22" s="50" customFormat="1" ht="20.25">
      <c r="A19" s="124" t="s">
        <v>80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</row>
    <row r="20" spans="1:22" s="50" customFormat="1" ht="13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s="50" customFormat="1" ht="20.25">
      <c r="A21" s="125" t="s">
        <v>81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  <row r="22" spans="1:22" s="50" customFormat="1" ht="18.75" customHeight="1">
      <c r="A22" s="51"/>
      <c r="B22" s="51"/>
      <c r="C22" s="52"/>
      <c r="D22" s="52"/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2"/>
      <c r="R22" s="52"/>
      <c r="S22" s="52"/>
      <c r="T22" s="52"/>
      <c r="U22" s="52"/>
      <c r="V22" s="52"/>
    </row>
    <row r="23" spans="1:22" s="83" customFormat="1" ht="20.25">
      <c r="A23" s="74"/>
      <c r="B23" s="75"/>
      <c r="C23" s="76" t="s">
        <v>82</v>
      </c>
      <c r="D23" s="75"/>
      <c r="E23" s="75"/>
      <c r="F23" s="77"/>
      <c r="G23" s="78" t="s">
        <v>83</v>
      </c>
      <c r="H23" s="79"/>
      <c r="I23" s="77"/>
      <c r="J23" s="77"/>
      <c r="K23" s="77"/>
      <c r="L23" s="77"/>
      <c r="M23" s="77"/>
      <c r="N23" s="77"/>
      <c r="O23" s="77"/>
      <c r="P23" s="80">
        <f>P25</f>
        <v>367.442</v>
      </c>
      <c r="Q23" s="80">
        <f>Q25</f>
        <v>242.19</v>
      </c>
      <c r="R23" s="79"/>
      <c r="S23" s="79"/>
      <c r="T23" s="79"/>
      <c r="U23" s="79"/>
      <c r="V23" s="80">
        <f>V25</f>
        <v>3523462.5999999996</v>
      </c>
    </row>
    <row r="24" spans="1:22" s="84" customFormat="1" ht="20.25">
      <c r="A24" s="54"/>
      <c r="B24" s="40"/>
      <c r="C24" s="54"/>
      <c r="D24" s="68"/>
      <c r="E24" s="68"/>
      <c r="F24" s="49"/>
      <c r="G24" s="57"/>
      <c r="H24" s="54"/>
      <c r="I24" s="49"/>
      <c r="J24" s="49"/>
      <c r="K24" s="49"/>
      <c r="L24" s="49"/>
      <c r="M24" s="49"/>
      <c r="N24" s="49"/>
      <c r="O24" s="49"/>
      <c r="P24" s="49"/>
      <c r="Q24" s="54"/>
      <c r="R24" s="54"/>
      <c r="S24" s="54"/>
      <c r="T24" s="54"/>
      <c r="U24" s="54"/>
      <c r="V24" s="54"/>
    </row>
    <row r="25" spans="1:22" s="83" customFormat="1" ht="20.25">
      <c r="A25" s="79"/>
      <c r="B25" s="75"/>
      <c r="C25" s="76" t="s">
        <v>84</v>
      </c>
      <c r="D25" s="75"/>
      <c r="E25" s="75"/>
      <c r="F25" s="77"/>
      <c r="G25" s="78" t="s">
        <v>83</v>
      </c>
      <c r="H25" s="79">
        <v>108</v>
      </c>
      <c r="I25" s="77"/>
      <c r="J25" s="77"/>
      <c r="K25" s="77"/>
      <c r="L25" s="77"/>
      <c r="M25" s="77"/>
      <c r="N25" s="77"/>
      <c r="O25" s="77"/>
      <c r="P25" s="80">
        <f>P27</f>
        <v>367.442</v>
      </c>
      <c r="Q25" s="80">
        <f>Q27</f>
        <v>242.19</v>
      </c>
      <c r="R25" s="79"/>
      <c r="S25" s="79"/>
      <c r="T25" s="79"/>
      <c r="U25" s="79"/>
      <c r="V25" s="80">
        <f>V27</f>
        <v>3523462.5999999996</v>
      </c>
    </row>
    <row r="26" spans="1:22" s="85" customFormat="1" ht="20.25">
      <c r="A26" s="66"/>
      <c r="B26" s="60"/>
      <c r="C26" s="63"/>
      <c r="D26" s="60"/>
      <c r="E26" s="60"/>
      <c r="F26" s="64"/>
      <c r="G26" s="65"/>
      <c r="H26" s="66"/>
      <c r="I26" s="64"/>
      <c r="J26" s="64"/>
      <c r="K26" s="64"/>
      <c r="L26" s="64"/>
      <c r="M26" s="64"/>
      <c r="N26" s="64"/>
      <c r="O26" s="64"/>
      <c r="P26" s="67"/>
      <c r="Q26" s="67"/>
      <c r="R26" s="66"/>
      <c r="S26" s="66"/>
      <c r="T26" s="66"/>
      <c r="U26" s="66"/>
      <c r="V26" s="67"/>
    </row>
    <row r="27" spans="1:22" s="13" customFormat="1" ht="23.25" customHeight="1" hidden="1">
      <c r="A27" s="58"/>
      <c r="B27" s="58"/>
      <c r="C27" s="58" t="s">
        <v>267</v>
      </c>
      <c r="D27" s="58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8">
        <f aca="true" t="shared" si="0" ref="P27:V27">P29+P115+P202+P235+P206+P78+P90</f>
        <v>367.442</v>
      </c>
      <c r="Q27" s="58">
        <f t="shared" si="0"/>
        <v>242.19</v>
      </c>
      <c r="R27" s="58">
        <f t="shared" si="0"/>
        <v>0</v>
      </c>
      <c r="S27" s="58" t="e">
        <f t="shared" si="0"/>
        <v>#REF!</v>
      </c>
      <c r="T27" s="58" t="e">
        <f t="shared" si="0"/>
        <v>#REF!</v>
      </c>
      <c r="U27" s="58" t="e">
        <f t="shared" si="0"/>
        <v>#REF!</v>
      </c>
      <c r="V27" s="58">
        <f t="shared" si="0"/>
        <v>3523462.5999999996</v>
      </c>
    </row>
    <row r="28" spans="1:22" s="9" customFormat="1" ht="18.75" customHeight="1" hidden="1">
      <c r="A28" s="27"/>
      <c r="B28" s="27"/>
      <c r="C28" s="27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1"/>
      <c r="Q28" s="31"/>
      <c r="R28" s="31"/>
      <c r="S28" s="27"/>
      <c r="T28" s="27"/>
      <c r="U28" s="27"/>
      <c r="V28" s="27"/>
    </row>
    <row r="29" spans="1:22" s="13" customFormat="1" ht="15.75" customHeight="1">
      <c r="A29" s="10" t="s">
        <v>10</v>
      </c>
      <c r="B29" s="48"/>
      <c r="C29" s="126" t="s">
        <v>11</v>
      </c>
      <c r="D29" s="127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2">
        <f>P31+P41+P43+P49+P52+P59+P63+P67+P71+P76</f>
        <v>72.503</v>
      </c>
      <c r="Q29" s="12">
        <f>Q31+Q41+Q43+Q49+Q52+Q59+Q63+Q67+Q71+Q76</f>
        <v>32.1</v>
      </c>
      <c r="R29" s="12"/>
      <c r="S29" s="12">
        <f>S31+S41+S43+S49+S52+S59+S63+S67+S71+S76</f>
        <v>1087307.135</v>
      </c>
      <c r="T29" s="12">
        <f>T31+T41+T43+T49+T52+T59+T63+T67+T71+T76</f>
        <v>1045554.402</v>
      </c>
      <c r="U29" s="12">
        <f>U31+U41+U43+U49+U52+U59+U63+U67+U71+U76</f>
        <v>345998.4019999999</v>
      </c>
      <c r="V29" s="12">
        <f>V31+V41+V43+V49+V52+V59+V63+V67+V71+V76</f>
        <v>699556</v>
      </c>
    </row>
    <row r="30" spans="1:22" s="4" customFormat="1" ht="16.5" customHeight="1">
      <c r="A30" s="1"/>
      <c r="B30" s="1"/>
      <c r="C30" s="22"/>
      <c r="D30" s="22"/>
      <c r="E30" s="2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3"/>
      <c r="T30" s="3"/>
      <c r="U30" s="3"/>
      <c r="V30" s="29"/>
    </row>
    <row r="31" spans="1:22" s="14" customFormat="1" ht="18.75">
      <c r="A31" s="16">
        <v>1</v>
      </c>
      <c r="B31" s="16"/>
      <c r="C31" s="15" t="s">
        <v>215</v>
      </c>
      <c r="D31" s="15"/>
      <c r="E31" s="16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30">
        <f aca="true" t="shared" si="1" ref="P31:V31">SUM(P32:P40)</f>
        <v>17.948</v>
      </c>
      <c r="Q31" s="30">
        <f t="shared" si="1"/>
        <v>0</v>
      </c>
      <c r="R31" s="30"/>
      <c r="S31" s="30">
        <f t="shared" si="1"/>
        <v>289522.441</v>
      </c>
      <c r="T31" s="30">
        <f t="shared" si="1"/>
        <v>288597.9</v>
      </c>
      <c r="U31" s="30">
        <f t="shared" si="1"/>
        <v>109117.9</v>
      </c>
      <c r="V31" s="30">
        <f t="shared" si="1"/>
        <v>179480</v>
      </c>
    </row>
    <row r="32" spans="1:22" s="26" customFormat="1" ht="89.25" customHeight="1">
      <c r="A32" s="38">
        <v>1</v>
      </c>
      <c r="B32" s="86" t="s">
        <v>96</v>
      </c>
      <c r="C32" s="5" t="s">
        <v>273</v>
      </c>
      <c r="D32" s="5" t="s">
        <v>274</v>
      </c>
      <c r="E32" s="37" t="s">
        <v>37</v>
      </c>
      <c r="F32" s="5" t="s">
        <v>101</v>
      </c>
      <c r="G32" s="57" t="s">
        <v>83</v>
      </c>
      <c r="H32" s="69">
        <v>108</v>
      </c>
      <c r="I32" s="70" t="s">
        <v>97</v>
      </c>
      <c r="J32" s="70" t="s">
        <v>98</v>
      </c>
      <c r="K32" s="70" t="s">
        <v>419</v>
      </c>
      <c r="L32" s="70" t="s">
        <v>420</v>
      </c>
      <c r="M32" s="54">
        <v>251</v>
      </c>
      <c r="N32" s="5" t="s">
        <v>186</v>
      </c>
      <c r="O32" s="5"/>
      <c r="P32" s="34">
        <v>0.743</v>
      </c>
      <c r="Q32" s="34"/>
      <c r="R32" s="5">
        <v>2012</v>
      </c>
      <c r="S32" s="34">
        <v>13422.09</v>
      </c>
      <c r="T32" s="34">
        <v>13350.7</v>
      </c>
      <c r="U32" s="34">
        <v>5920.7</v>
      </c>
      <c r="V32" s="34">
        <f>T32-U32</f>
        <v>7430.000000000001</v>
      </c>
    </row>
    <row r="33" spans="1:22" s="26" customFormat="1" ht="89.25" customHeight="1">
      <c r="A33" s="38">
        <f>A32+1</f>
        <v>2</v>
      </c>
      <c r="B33" s="86" t="s">
        <v>96</v>
      </c>
      <c r="C33" s="5" t="s">
        <v>173</v>
      </c>
      <c r="D33" s="5" t="s">
        <v>275</v>
      </c>
      <c r="E33" s="37" t="s">
        <v>37</v>
      </c>
      <c r="F33" s="5" t="s">
        <v>101</v>
      </c>
      <c r="G33" s="57" t="s">
        <v>83</v>
      </c>
      <c r="H33" s="69">
        <v>108</v>
      </c>
      <c r="I33" s="70" t="s">
        <v>97</v>
      </c>
      <c r="J33" s="70" t="s">
        <v>98</v>
      </c>
      <c r="K33" s="70" t="s">
        <v>419</v>
      </c>
      <c r="L33" s="70" t="s">
        <v>420</v>
      </c>
      <c r="M33" s="54">
        <v>251</v>
      </c>
      <c r="N33" s="5" t="s">
        <v>186</v>
      </c>
      <c r="O33" s="5"/>
      <c r="P33" s="34">
        <v>0.9</v>
      </c>
      <c r="Q33" s="34"/>
      <c r="R33" s="5">
        <v>2012</v>
      </c>
      <c r="S33" s="34">
        <v>11645.59</v>
      </c>
      <c r="T33" s="34">
        <v>11574.2</v>
      </c>
      <c r="U33" s="34">
        <v>2574.2</v>
      </c>
      <c r="V33" s="34">
        <f aca="true" t="shared" si="2" ref="V33:V40">T33-U33</f>
        <v>9000</v>
      </c>
    </row>
    <row r="34" spans="1:22" s="26" customFormat="1" ht="89.25" customHeight="1">
      <c r="A34" s="38">
        <f>A33+1</f>
        <v>3</v>
      </c>
      <c r="B34" s="86" t="s">
        <v>96</v>
      </c>
      <c r="C34" s="5" t="s">
        <v>109</v>
      </c>
      <c r="D34" s="5" t="s">
        <v>276</v>
      </c>
      <c r="E34" s="37" t="s">
        <v>37</v>
      </c>
      <c r="F34" s="5" t="s">
        <v>101</v>
      </c>
      <c r="G34" s="57" t="s">
        <v>83</v>
      </c>
      <c r="H34" s="69">
        <v>108</v>
      </c>
      <c r="I34" s="70" t="s">
        <v>97</v>
      </c>
      <c r="J34" s="70" t="s">
        <v>98</v>
      </c>
      <c r="K34" s="70" t="s">
        <v>419</v>
      </c>
      <c r="L34" s="70" t="s">
        <v>420</v>
      </c>
      <c r="M34" s="54">
        <v>251</v>
      </c>
      <c r="N34" s="5" t="s">
        <v>186</v>
      </c>
      <c r="O34" s="5"/>
      <c r="P34" s="34">
        <v>0.8</v>
      </c>
      <c r="Q34" s="34"/>
      <c r="R34" s="5">
        <v>2012</v>
      </c>
      <c r="S34" s="34">
        <v>9782.29</v>
      </c>
      <c r="T34" s="34">
        <v>9710.9</v>
      </c>
      <c r="U34" s="34">
        <v>1710.9</v>
      </c>
      <c r="V34" s="34">
        <f t="shared" si="2"/>
        <v>8000</v>
      </c>
    </row>
    <row r="35" spans="1:22" s="26" customFormat="1" ht="89.25" customHeight="1">
      <c r="A35" s="38">
        <f>A34+1</f>
        <v>4</v>
      </c>
      <c r="B35" s="86" t="s">
        <v>96</v>
      </c>
      <c r="C35" s="5" t="s">
        <v>268</v>
      </c>
      <c r="D35" s="5" t="s">
        <v>269</v>
      </c>
      <c r="E35" s="37" t="s">
        <v>37</v>
      </c>
      <c r="F35" s="5" t="s">
        <v>101</v>
      </c>
      <c r="G35" s="57" t="s">
        <v>83</v>
      </c>
      <c r="H35" s="69">
        <v>108</v>
      </c>
      <c r="I35" s="70" t="s">
        <v>97</v>
      </c>
      <c r="J35" s="70" t="s">
        <v>98</v>
      </c>
      <c r="K35" s="70" t="s">
        <v>419</v>
      </c>
      <c r="L35" s="70" t="s">
        <v>420</v>
      </c>
      <c r="M35" s="54">
        <v>251</v>
      </c>
      <c r="N35" s="5" t="s">
        <v>186</v>
      </c>
      <c r="O35" s="5"/>
      <c r="P35" s="34">
        <v>1.455</v>
      </c>
      <c r="Q35" s="34"/>
      <c r="R35" s="5">
        <v>2012</v>
      </c>
      <c r="S35" s="34">
        <v>28116.79</v>
      </c>
      <c r="T35" s="34">
        <v>28045.4</v>
      </c>
      <c r="U35" s="34">
        <v>13495.4</v>
      </c>
      <c r="V35" s="34">
        <f t="shared" si="2"/>
        <v>14550.000000000002</v>
      </c>
    </row>
    <row r="36" spans="1:22" s="26" customFormat="1" ht="89.25" customHeight="1">
      <c r="A36" s="38">
        <f>A35+1</f>
        <v>5</v>
      </c>
      <c r="B36" s="86" t="s">
        <v>96</v>
      </c>
      <c r="C36" s="5" t="s">
        <v>110</v>
      </c>
      <c r="D36" s="5" t="s">
        <v>270</v>
      </c>
      <c r="E36" s="37" t="s">
        <v>37</v>
      </c>
      <c r="F36" s="5" t="s">
        <v>101</v>
      </c>
      <c r="G36" s="57" t="s">
        <v>83</v>
      </c>
      <c r="H36" s="69">
        <v>108</v>
      </c>
      <c r="I36" s="70" t="s">
        <v>97</v>
      </c>
      <c r="J36" s="70" t="s">
        <v>98</v>
      </c>
      <c r="K36" s="70" t="s">
        <v>419</v>
      </c>
      <c r="L36" s="70" t="s">
        <v>420</v>
      </c>
      <c r="M36" s="54">
        <v>251</v>
      </c>
      <c r="N36" s="5" t="s">
        <v>186</v>
      </c>
      <c r="O36" s="5"/>
      <c r="P36" s="34">
        <v>1.5</v>
      </c>
      <c r="Q36" s="34"/>
      <c r="R36" s="5">
        <v>2012</v>
      </c>
      <c r="S36" s="34">
        <v>21795.29</v>
      </c>
      <c r="T36" s="34">
        <v>21723.9</v>
      </c>
      <c r="U36" s="34">
        <v>6723.9</v>
      </c>
      <c r="V36" s="34">
        <f t="shared" si="2"/>
        <v>15000.000000000002</v>
      </c>
    </row>
    <row r="37" spans="1:22" s="26" customFormat="1" ht="89.25" customHeight="1">
      <c r="A37" s="38">
        <v>6</v>
      </c>
      <c r="B37" s="86" t="s">
        <v>96</v>
      </c>
      <c r="C37" s="5" t="s">
        <v>111</v>
      </c>
      <c r="D37" s="5" t="s">
        <v>122</v>
      </c>
      <c r="E37" s="37" t="s">
        <v>37</v>
      </c>
      <c r="F37" s="5" t="s">
        <v>101</v>
      </c>
      <c r="G37" s="57" t="s">
        <v>83</v>
      </c>
      <c r="H37" s="69">
        <v>108</v>
      </c>
      <c r="I37" s="70" t="s">
        <v>97</v>
      </c>
      <c r="J37" s="70" t="s">
        <v>98</v>
      </c>
      <c r="K37" s="70" t="s">
        <v>419</v>
      </c>
      <c r="L37" s="70" t="s">
        <v>420</v>
      </c>
      <c r="M37" s="54">
        <v>251</v>
      </c>
      <c r="N37" s="5" t="s">
        <v>186</v>
      </c>
      <c r="O37" s="5"/>
      <c r="P37" s="34">
        <v>2.45</v>
      </c>
      <c r="Q37" s="34"/>
      <c r="R37" s="5">
        <v>2012</v>
      </c>
      <c r="S37" s="34">
        <v>36580.455</v>
      </c>
      <c r="T37" s="34">
        <v>36501.1</v>
      </c>
      <c r="U37" s="34">
        <v>12001.1</v>
      </c>
      <c r="V37" s="34">
        <f t="shared" si="2"/>
        <v>24500</v>
      </c>
    </row>
    <row r="38" spans="1:22" s="26" customFormat="1" ht="83.25" customHeight="1">
      <c r="A38" s="38">
        <f>A37+1</f>
        <v>7</v>
      </c>
      <c r="B38" s="86" t="s">
        <v>96</v>
      </c>
      <c r="C38" s="5" t="s">
        <v>200</v>
      </c>
      <c r="D38" s="5" t="s">
        <v>123</v>
      </c>
      <c r="E38" s="37" t="s">
        <v>37</v>
      </c>
      <c r="F38" s="5" t="s">
        <v>101</v>
      </c>
      <c r="G38" s="57" t="s">
        <v>83</v>
      </c>
      <c r="H38" s="69">
        <v>108</v>
      </c>
      <c r="I38" s="70" t="s">
        <v>97</v>
      </c>
      <c r="J38" s="70" t="s">
        <v>98</v>
      </c>
      <c r="K38" s="70" t="s">
        <v>419</v>
      </c>
      <c r="L38" s="70" t="s">
        <v>420</v>
      </c>
      <c r="M38" s="54">
        <v>251</v>
      </c>
      <c r="N38" s="5" t="s">
        <v>186</v>
      </c>
      <c r="O38" s="5"/>
      <c r="P38" s="34">
        <v>3</v>
      </c>
      <c r="Q38" s="34"/>
      <c r="R38" s="5">
        <v>2012</v>
      </c>
      <c r="S38" s="34">
        <v>38945.77</v>
      </c>
      <c r="T38" s="34">
        <v>38778.8</v>
      </c>
      <c r="U38" s="34">
        <v>8778.8</v>
      </c>
      <c r="V38" s="34">
        <f t="shared" si="2"/>
        <v>30000.000000000004</v>
      </c>
    </row>
    <row r="39" spans="1:22" s="26" customFormat="1" ht="84.75" customHeight="1">
      <c r="A39" s="38">
        <f>A38+1</f>
        <v>8</v>
      </c>
      <c r="B39" s="86" t="s">
        <v>96</v>
      </c>
      <c r="C39" s="5" t="s">
        <v>112</v>
      </c>
      <c r="D39" s="5" t="s">
        <v>124</v>
      </c>
      <c r="E39" s="37" t="s">
        <v>37</v>
      </c>
      <c r="F39" s="5" t="s">
        <v>101</v>
      </c>
      <c r="G39" s="57" t="s">
        <v>83</v>
      </c>
      <c r="H39" s="69">
        <v>108</v>
      </c>
      <c r="I39" s="70" t="s">
        <v>97</v>
      </c>
      <c r="J39" s="70" t="s">
        <v>98</v>
      </c>
      <c r="K39" s="70" t="s">
        <v>419</v>
      </c>
      <c r="L39" s="70" t="s">
        <v>420</v>
      </c>
      <c r="M39" s="54">
        <v>251</v>
      </c>
      <c r="N39" s="5" t="s">
        <v>186</v>
      </c>
      <c r="O39" s="5"/>
      <c r="P39" s="34">
        <v>3.4</v>
      </c>
      <c r="Q39" s="34"/>
      <c r="R39" s="5">
        <v>2012</v>
      </c>
      <c r="S39" s="34">
        <v>49647.796</v>
      </c>
      <c r="T39" s="34">
        <v>49493.5</v>
      </c>
      <c r="U39" s="34">
        <v>15493.5</v>
      </c>
      <c r="V39" s="34">
        <f t="shared" si="2"/>
        <v>34000</v>
      </c>
    </row>
    <row r="40" spans="1:22" s="26" customFormat="1" ht="88.5" customHeight="1">
      <c r="A40" s="38">
        <f>A39+1</f>
        <v>9</v>
      </c>
      <c r="B40" s="86" t="s">
        <v>96</v>
      </c>
      <c r="C40" s="5" t="s">
        <v>113</v>
      </c>
      <c r="D40" s="5" t="s">
        <v>125</v>
      </c>
      <c r="E40" s="37" t="s">
        <v>37</v>
      </c>
      <c r="F40" s="5" t="s">
        <v>101</v>
      </c>
      <c r="G40" s="57" t="s">
        <v>83</v>
      </c>
      <c r="H40" s="69">
        <v>108</v>
      </c>
      <c r="I40" s="70" t="s">
        <v>97</v>
      </c>
      <c r="J40" s="70" t="s">
        <v>98</v>
      </c>
      <c r="K40" s="70" t="s">
        <v>419</v>
      </c>
      <c r="L40" s="70" t="s">
        <v>420</v>
      </c>
      <c r="M40" s="54">
        <v>251</v>
      </c>
      <c r="N40" s="5" t="s">
        <v>186</v>
      </c>
      <c r="O40" s="5"/>
      <c r="P40" s="34">
        <v>3.7</v>
      </c>
      <c r="Q40" s="34"/>
      <c r="R40" s="5">
        <v>2012</v>
      </c>
      <c r="S40" s="34">
        <v>79586.37</v>
      </c>
      <c r="T40" s="34">
        <v>79419.4</v>
      </c>
      <c r="U40" s="34">
        <v>42419.4</v>
      </c>
      <c r="V40" s="34">
        <f t="shared" si="2"/>
        <v>36999.99999999999</v>
      </c>
    </row>
    <row r="41" spans="1:22" s="14" customFormat="1" ht="18.75">
      <c r="A41" s="16">
        <v>2</v>
      </c>
      <c r="B41" s="16"/>
      <c r="C41" s="15" t="s">
        <v>216</v>
      </c>
      <c r="D41" s="15"/>
      <c r="E41" s="16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30">
        <f>P42</f>
        <v>0.602</v>
      </c>
      <c r="Q41" s="30">
        <f>Q42</f>
        <v>0</v>
      </c>
      <c r="R41" s="30"/>
      <c r="S41" s="19">
        <f>S42</f>
        <v>19996.61</v>
      </c>
      <c r="T41" s="19">
        <f>T42</f>
        <v>14895.53</v>
      </c>
      <c r="U41" s="19">
        <f>U42</f>
        <v>8895.53</v>
      </c>
      <c r="V41" s="19">
        <f>V42</f>
        <v>6000</v>
      </c>
    </row>
    <row r="42" spans="1:22" s="26" customFormat="1" ht="88.5" customHeight="1">
      <c r="A42" s="38">
        <v>1</v>
      </c>
      <c r="B42" s="86" t="s">
        <v>96</v>
      </c>
      <c r="C42" s="5" t="s">
        <v>280</v>
      </c>
      <c r="D42" s="5" t="s">
        <v>32</v>
      </c>
      <c r="E42" s="37" t="s">
        <v>37</v>
      </c>
      <c r="F42" s="5" t="s">
        <v>101</v>
      </c>
      <c r="G42" s="57" t="s">
        <v>83</v>
      </c>
      <c r="H42" s="69">
        <v>108</v>
      </c>
      <c r="I42" s="70" t="s">
        <v>97</v>
      </c>
      <c r="J42" s="70" t="s">
        <v>98</v>
      </c>
      <c r="K42" s="70" t="s">
        <v>419</v>
      </c>
      <c r="L42" s="70" t="s">
        <v>420</v>
      </c>
      <c r="M42" s="54">
        <v>251</v>
      </c>
      <c r="N42" s="5" t="s">
        <v>186</v>
      </c>
      <c r="O42" s="5"/>
      <c r="P42" s="34">
        <v>0.602</v>
      </c>
      <c r="Q42" s="34"/>
      <c r="R42" s="5">
        <v>2012</v>
      </c>
      <c r="S42" s="34">
        <v>19996.61</v>
      </c>
      <c r="T42" s="34">
        <v>14895.53</v>
      </c>
      <c r="U42" s="34">
        <v>8895.53</v>
      </c>
      <c r="V42" s="34">
        <v>6000</v>
      </c>
    </row>
    <row r="43" spans="1:22" s="14" customFormat="1" ht="18.75">
      <c r="A43" s="16">
        <v>3</v>
      </c>
      <c r="B43" s="16"/>
      <c r="C43" s="15" t="s">
        <v>399</v>
      </c>
      <c r="D43" s="15"/>
      <c r="E43" s="16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30">
        <f aca="true" t="shared" si="3" ref="P43:V43">SUM(P44:P48)</f>
        <v>4.265000000000001</v>
      </c>
      <c r="Q43" s="30">
        <f t="shared" si="3"/>
        <v>0</v>
      </c>
      <c r="R43" s="30"/>
      <c r="S43" s="30">
        <f t="shared" si="3"/>
        <v>64333.266</v>
      </c>
      <c r="T43" s="30">
        <f t="shared" si="3"/>
        <v>61512.867000000006</v>
      </c>
      <c r="U43" s="30">
        <f t="shared" si="3"/>
        <v>18862.867</v>
      </c>
      <c r="V43" s="30">
        <f t="shared" si="3"/>
        <v>42650</v>
      </c>
    </row>
    <row r="44" spans="1:22" s="26" customFormat="1" ht="95.25" customHeight="1">
      <c r="A44" s="38">
        <v>1</v>
      </c>
      <c r="B44" s="86" t="s">
        <v>96</v>
      </c>
      <c r="C44" s="5" t="s">
        <v>102</v>
      </c>
      <c r="D44" s="5" t="s">
        <v>289</v>
      </c>
      <c r="E44" s="37" t="s">
        <v>37</v>
      </c>
      <c r="F44" s="5" t="s">
        <v>101</v>
      </c>
      <c r="G44" s="57" t="s">
        <v>83</v>
      </c>
      <c r="H44" s="69">
        <v>108</v>
      </c>
      <c r="I44" s="70" t="s">
        <v>97</v>
      </c>
      <c r="J44" s="70" t="s">
        <v>98</v>
      </c>
      <c r="K44" s="70" t="s">
        <v>419</v>
      </c>
      <c r="L44" s="70" t="s">
        <v>420</v>
      </c>
      <c r="M44" s="54">
        <v>251</v>
      </c>
      <c r="N44" s="5" t="s">
        <v>186</v>
      </c>
      <c r="O44" s="5"/>
      <c r="P44" s="34">
        <v>0.633</v>
      </c>
      <c r="Q44" s="34"/>
      <c r="R44" s="5">
        <v>2012</v>
      </c>
      <c r="S44" s="34">
        <v>10675.101</v>
      </c>
      <c r="T44" s="34">
        <v>10187.645</v>
      </c>
      <c r="U44" s="34">
        <v>3857.645</v>
      </c>
      <c r="V44" s="34">
        <f>T44-U44</f>
        <v>6330</v>
      </c>
    </row>
    <row r="45" spans="1:22" s="26" customFormat="1" ht="106.5" customHeight="1">
      <c r="A45" s="38">
        <v>2</v>
      </c>
      <c r="B45" s="86" t="s">
        <v>96</v>
      </c>
      <c r="C45" s="5" t="s">
        <v>427</v>
      </c>
      <c r="D45" s="5" t="s">
        <v>290</v>
      </c>
      <c r="E45" s="37" t="s">
        <v>37</v>
      </c>
      <c r="F45" s="5" t="s">
        <v>101</v>
      </c>
      <c r="G45" s="57" t="s">
        <v>83</v>
      </c>
      <c r="H45" s="69">
        <v>108</v>
      </c>
      <c r="I45" s="70" t="s">
        <v>97</v>
      </c>
      <c r="J45" s="70" t="s">
        <v>98</v>
      </c>
      <c r="K45" s="70" t="s">
        <v>419</v>
      </c>
      <c r="L45" s="70" t="s">
        <v>420</v>
      </c>
      <c r="M45" s="54">
        <v>251</v>
      </c>
      <c r="N45" s="5" t="s">
        <v>186</v>
      </c>
      <c r="O45" s="5"/>
      <c r="P45" s="34">
        <v>0.562</v>
      </c>
      <c r="Q45" s="34"/>
      <c r="R45" s="5">
        <v>2012</v>
      </c>
      <c r="S45" s="34">
        <v>9399.581</v>
      </c>
      <c r="T45" s="34">
        <v>8928.577</v>
      </c>
      <c r="U45" s="34">
        <v>3308.577</v>
      </c>
      <c r="V45" s="34">
        <f>T45-U45</f>
        <v>5619.999999999999</v>
      </c>
    </row>
    <row r="46" spans="1:22" s="26" customFormat="1" ht="88.5" customHeight="1">
      <c r="A46" s="38">
        <v>3</v>
      </c>
      <c r="B46" s="86" t="s">
        <v>96</v>
      </c>
      <c r="C46" s="5" t="s">
        <v>291</v>
      </c>
      <c r="D46" s="5" t="s">
        <v>292</v>
      </c>
      <c r="E46" s="37" t="s">
        <v>37</v>
      </c>
      <c r="F46" s="5" t="s">
        <v>101</v>
      </c>
      <c r="G46" s="57" t="s">
        <v>83</v>
      </c>
      <c r="H46" s="69">
        <v>108</v>
      </c>
      <c r="I46" s="70" t="s">
        <v>97</v>
      </c>
      <c r="J46" s="70" t="s">
        <v>98</v>
      </c>
      <c r="K46" s="70" t="s">
        <v>419</v>
      </c>
      <c r="L46" s="70" t="s">
        <v>420</v>
      </c>
      <c r="M46" s="54">
        <v>251</v>
      </c>
      <c r="N46" s="5" t="s">
        <v>186</v>
      </c>
      <c r="O46" s="5"/>
      <c r="P46" s="34">
        <v>1.885</v>
      </c>
      <c r="Q46" s="34"/>
      <c r="R46" s="5">
        <v>2012</v>
      </c>
      <c r="S46" s="34">
        <v>27150.255</v>
      </c>
      <c r="T46" s="34">
        <v>26224.508</v>
      </c>
      <c r="U46" s="34">
        <v>7374.508</v>
      </c>
      <c r="V46" s="34">
        <f>T46-U46</f>
        <v>18850</v>
      </c>
    </row>
    <row r="47" spans="1:22" s="26" customFormat="1" ht="77.25" customHeight="1">
      <c r="A47" s="38">
        <v>4</v>
      </c>
      <c r="B47" s="86" t="s">
        <v>96</v>
      </c>
      <c r="C47" s="5" t="s">
        <v>181</v>
      </c>
      <c r="D47" s="5" t="s">
        <v>176</v>
      </c>
      <c r="E47" s="37" t="s">
        <v>37</v>
      </c>
      <c r="F47" s="5" t="s">
        <v>101</v>
      </c>
      <c r="G47" s="57" t="s">
        <v>83</v>
      </c>
      <c r="H47" s="69">
        <v>108</v>
      </c>
      <c r="I47" s="70" t="s">
        <v>97</v>
      </c>
      <c r="J47" s="70" t="s">
        <v>98</v>
      </c>
      <c r="K47" s="70" t="s">
        <v>419</v>
      </c>
      <c r="L47" s="70" t="s">
        <v>420</v>
      </c>
      <c r="M47" s="54">
        <v>251</v>
      </c>
      <c r="N47" s="5" t="s">
        <v>186</v>
      </c>
      <c r="O47" s="5"/>
      <c r="P47" s="34">
        <v>0.512</v>
      </c>
      <c r="Q47" s="34"/>
      <c r="R47" s="5">
        <v>2012</v>
      </c>
      <c r="S47" s="34">
        <v>7136.49</v>
      </c>
      <c r="T47" s="34">
        <v>6821.752</v>
      </c>
      <c r="U47" s="34">
        <v>1701.752</v>
      </c>
      <c r="V47" s="34">
        <f>T47-U47</f>
        <v>5120</v>
      </c>
    </row>
    <row r="48" spans="1:22" s="26" customFormat="1" ht="88.5" customHeight="1">
      <c r="A48" s="38">
        <v>5</v>
      </c>
      <c r="B48" s="86" t="s">
        <v>96</v>
      </c>
      <c r="C48" s="5" t="s">
        <v>161</v>
      </c>
      <c r="D48" s="5" t="s">
        <v>162</v>
      </c>
      <c r="E48" s="37" t="s">
        <v>37</v>
      </c>
      <c r="F48" s="5" t="s">
        <v>101</v>
      </c>
      <c r="G48" s="57" t="s">
        <v>83</v>
      </c>
      <c r="H48" s="69">
        <v>108</v>
      </c>
      <c r="I48" s="70" t="s">
        <v>97</v>
      </c>
      <c r="J48" s="70" t="s">
        <v>98</v>
      </c>
      <c r="K48" s="70" t="s">
        <v>419</v>
      </c>
      <c r="L48" s="70" t="s">
        <v>420</v>
      </c>
      <c r="M48" s="54">
        <v>251</v>
      </c>
      <c r="N48" s="5" t="s">
        <v>186</v>
      </c>
      <c r="O48" s="5"/>
      <c r="P48" s="34">
        <v>0.673</v>
      </c>
      <c r="Q48" s="34"/>
      <c r="R48" s="5">
        <v>2012</v>
      </c>
      <c r="S48" s="34">
        <v>9971.839</v>
      </c>
      <c r="T48" s="34">
        <v>9350.385</v>
      </c>
      <c r="U48" s="34">
        <v>2620.385</v>
      </c>
      <c r="V48" s="34">
        <f>T48-U48</f>
        <v>6730</v>
      </c>
    </row>
    <row r="49" spans="1:22" s="14" customFormat="1" ht="18.75">
      <c r="A49" s="16">
        <v>4</v>
      </c>
      <c r="B49" s="16"/>
      <c r="C49" s="15" t="s">
        <v>217</v>
      </c>
      <c r="D49" s="15"/>
      <c r="E49" s="16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30">
        <f>SUM(P50:P51)</f>
        <v>5.5600000000000005</v>
      </c>
      <c r="Q49" s="30">
        <f>SUM(Q50:Q51)</f>
        <v>0</v>
      </c>
      <c r="R49" s="30"/>
      <c r="S49" s="30">
        <f>SUM(S50:S51)</f>
        <v>74523.72</v>
      </c>
      <c r="T49" s="30">
        <f>SUM(T50:T51)</f>
        <v>62065.82</v>
      </c>
      <c r="U49" s="30">
        <f>SUM(U50:U51)</f>
        <v>11148.519999999999</v>
      </c>
      <c r="V49" s="30">
        <f>SUM(V50:V51)</f>
        <v>50917.3</v>
      </c>
    </row>
    <row r="50" spans="1:22" s="26" customFormat="1" ht="91.5" customHeight="1">
      <c r="A50" s="38">
        <v>1</v>
      </c>
      <c r="B50" s="86" t="s">
        <v>96</v>
      </c>
      <c r="C50" s="5" t="s">
        <v>132</v>
      </c>
      <c r="D50" s="5" t="s">
        <v>417</v>
      </c>
      <c r="E50" s="37" t="s">
        <v>37</v>
      </c>
      <c r="F50" s="5" t="s">
        <v>101</v>
      </c>
      <c r="G50" s="57" t="s">
        <v>83</v>
      </c>
      <c r="H50" s="69">
        <v>108</v>
      </c>
      <c r="I50" s="70" t="s">
        <v>97</v>
      </c>
      <c r="J50" s="70" t="s">
        <v>98</v>
      </c>
      <c r="K50" s="70" t="s">
        <v>419</v>
      </c>
      <c r="L50" s="70" t="s">
        <v>420</v>
      </c>
      <c r="M50" s="54">
        <v>251</v>
      </c>
      <c r="N50" s="5" t="s">
        <v>186</v>
      </c>
      <c r="O50" s="5"/>
      <c r="P50" s="34">
        <v>3.66</v>
      </c>
      <c r="Q50" s="34"/>
      <c r="R50" s="5">
        <v>2012</v>
      </c>
      <c r="S50" s="34">
        <v>50813.73</v>
      </c>
      <c r="T50" s="34">
        <v>46994.89</v>
      </c>
      <c r="U50" s="34">
        <v>10394.89</v>
      </c>
      <c r="V50" s="34">
        <f>T50-U50</f>
        <v>36600</v>
      </c>
    </row>
    <row r="51" spans="1:22" s="26" customFormat="1" ht="88.5" customHeight="1">
      <c r="A51" s="38">
        <v>2</v>
      </c>
      <c r="B51" s="86" t="s">
        <v>96</v>
      </c>
      <c r="C51" s="5" t="s">
        <v>339</v>
      </c>
      <c r="D51" s="5" t="s">
        <v>418</v>
      </c>
      <c r="E51" s="37" t="s">
        <v>37</v>
      </c>
      <c r="F51" s="5" t="s">
        <v>101</v>
      </c>
      <c r="G51" s="57" t="s">
        <v>83</v>
      </c>
      <c r="H51" s="69">
        <v>108</v>
      </c>
      <c r="I51" s="70" t="s">
        <v>97</v>
      </c>
      <c r="J51" s="70" t="s">
        <v>98</v>
      </c>
      <c r="K51" s="70" t="s">
        <v>419</v>
      </c>
      <c r="L51" s="70" t="s">
        <v>420</v>
      </c>
      <c r="M51" s="54">
        <v>251</v>
      </c>
      <c r="N51" s="5" t="s">
        <v>186</v>
      </c>
      <c r="O51" s="5"/>
      <c r="P51" s="34">
        <v>1.9</v>
      </c>
      <c r="Q51" s="34"/>
      <c r="R51" s="5">
        <v>2012</v>
      </c>
      <c r="S51" s="34">
        <v>23709.99</v>
      </c>
      <c r="T51" s="34">
        <v>15070.93</v>
      </c>
      <c r="U51" s="34">
        <v>753.63</v>
      </c>
      <c r="V51" s="34">
        <f>T51-U51</f>
        <v>14317.300000000001</v>
      </c>
    </row>
    <row r="52" spans="1:22" s="14" customFormat="1" ht="18.75">
      <c r="A52" s="16">
        <v>5</v>
      </c>
      <c r="B52" s="16"/>
      <c r="C52" s="15" t="s">
        <v>218</v>
      </c>
      <c r="D52" s="15"/>
      <c r="E52" s="16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30">
        <f aca="true" t="shared" si="4" ref="P52:V52">SUM(P53:P58)</f>
        <v>11.816</v>
      </c>
      <c r="Q52" s="30">
        <f t="shared" si="4"/>
        <v>0</v>
      </c>
      <c r="R52" s="30"/>
      <c r="S52" s="30">
        <f t="shared" si="4"/>
        <v>136730.29</v>
      </c>
      <c r="T52" s="30">
        <f t="shared" si="4"/>
        <v>128275.35</v>
      </c>
      <c r="U52" s="30">
        <f t="shared" si="4"/>
        <v>12297.55</v>
      </c>
      <c r="V52" s="30">
        <f t="shared" si="4"/>
        <v>115977.8</v>
      </c>
    </row>
    <row r="53" spans="1:22" s="26" customFormat="1" ht="80.25" customHeight="1">
      <c r="A53" s="38">
        <v>1</v>
      </c>
      <c r="B53" s="86" t="s">
        <v>96</v>
      </c>
      <c r="C53" s="5" t="s">
        <v>230</v>
      </c>
      <c r="D53" s="5" t="s">
        <v>231</v>
      </c>
      <c r="E53" s="37" t="s">
        <v>37</v>
      </c>
      <c r="F53" s="5" t="s">
        <v>12</v>
      </c>
      <c r="G53" s="57" t="s">
        <v>83</v>
      </c>
      <c r="H53" s="69">
        <v>108</v>
      </c>
      <c r="I53" s="70" t="s">
        <v>97</v>
      </c>
      <c r="J53" s="70" t="s">
        <v>98</v>
      </c>
      <c r="K53" s="70" t="s">
        <v>419</v>
      </c>
      <c r="L53" s="70" t="s">
        <v>420</v>
      </c>
      <c r="M53" s="54">
        <v>251</v>
      </c>
      <c r="N53" s="5" t="s">
        <v>186</v>
      </c>
      <c r="O53" s="5"/>
      <c r="P53" s="34">
        <v>4.57</v>
      </c>
      <c r="Q53" s="34"/>
      <c r="R53" s="5">
        <v>2012</v>
      </c>
      <c r="S53" s="34">
        <v>52609.08</v>
      </c>
      <c r="T53" s="34">
        <v>50321.11</v>
      </c>
      <c r="U53" s="34">
        <v>4621.11</v>
      </c>
      <c r="V53" s="34">
        <f>P53*10000</f>
        <v>45700</v>
      </c>
    </row>
    <row r="54" spans="1:22" s="26" customFormat="1" ht="86.25" customHeight="1">
      <c r="A54" s="38">
        <v>2</v>
      </c>
      <c r="B54" s="86" t="s">
        <v>96</v>
      </c>
      <c r="C54" s="5" t="s">
        <v>288</v>
      </c>
      <c r="D54" s="5" t="s">
        <v>392</v>
      </c>
      <c r="E54" s="37" t="s">
        <v>37</v>
      </c>
      <c r="F54" s="5" t="s">
        <v>12</v>
      </c>
      <c r="G54" s="57" t="s">
        <v>83</v>
      </c>
      <c r="H54" s="69">
        <v>108</v>
      </c>
      <c r="I54" s="70" t="s">
        <v>97</v>
      </c>
      <c r="J54" s="70" t="s">
        <v>98</v>
      </c>
      <c r="K54" s="70" t="s">
        <v>419</v>
      </c>
      <c r="L54" s="70" t="s">
        <v>420</v>
      </c>
      <c r="M54" s="54">
        <v>251</v>
      </c>
      <c r="N54" s="5" t="s">
        <v>186</v>
      </c>
      <c r="O54" s="5"/>
      <c r="P54" s="34">
        <v>4.725</v>
      </c>
      <c r="Q54" s="34"/>
      <c r="R54" s="5">
        <v>2012</v>
      </c>
      <c r="S54" s="34">
        <v>56303.11</v>
      </c>
      <c r="T54" s="34">
        <v>53607.43</v>
      </c>
      <c r="U54" s="34">
        <v>6357.43</v>
      </c>
      <c r="V54" s="34">
        <f>P54*10000</f>
        <v>47250</v>
      </c>
    </row>
    <row r="55" spans="1:22" s="26" customFormat="1" ht="87.75" customHeight="1">
      <c r="A55" s="38">
        <v>3</v>
      </c>
      <c r="B55" s="86" t="s">
        <v>96</v>
      </c>
      <c r="C55" s="5" t="s">
        <v>380</v>
      </c>
      <c r="D55" s="5" t="s">
        <v>393</v>
      </c>
      <c r="E55" s="37" t="s">
        <v>37</v>
      </c>
      <c r="F55" s="5" t="s">
        <v>12</v>
      </c>
      <c r="G55" s="57" t="s">
        <v>83</v>
      </c>
      <c r="H55" s="69">
        <v>108</v>
      </c>
      <c r="I55" s="70" t="s">
        <v>97</v>
      </c>
      <c r="J55" s="70" t="s">
        <v>98</v>
      </c>
      <c r="K55" s="70" t="s">
        <v>419</v>
      </c>
      <c r="L55" s="70" t="s">
        <v>420</v>
      </c>
      <c r="M55" s="54">
        <v>251</v>
      </c>
      <c r="N55" s="5" t="s">
        <v>186</v>
      </c>
      <c r="O55" s="5"/>
      <c r="P55" s="34">
        <v>1</v>
      </c>
      <c r="Q55" s="34"/>
      <c r="R55" s="5">
        <v>2012</v>
      </c>
      <c r="S55" s="34">
        <v>9464.47</v>
      </c>
      <c r="T55" s="34">
        <v>8396.35</v>
      </c>
      <c r="U55" s="34">
        <v>419.85</v>
      </c>
      <c r="V55" s="34">
        <f>T55-U55</f>
        <v>7976.5</v>
      </c>
    </row>
    <row r="56" spans="1:22" s="26" customFormat="1" ht="86.25" customHeight="1">
      <c r="A56" s="38">
        <v>4</v>
      </c>
      <c r="B56" s="86" t="s">
        <v>96</v>
      </c>
      <c r="C56" s="5" t="s">
        <v>333</v>
      </c>
      <c r="D56" s="5" t="s">
        <v>428</v>
      </c>
      <c r="E56" s="37" t="s">
        <v>37</v>
      </c>
      <c r="F56" s="5" t="s">
        <v>12</v>
      </c>
      <c r="G56" s="57" t="s">
        <v>83</v>
      </c>
      <c r="H56" s="69">
        <v>108</v>
      </c>
      <c r="I56" s="70" t="s">
        <v>97</v>
      </c>
      <c r="J56" s="70" t="s">
        <v>98</v>
      </c>
      <c r="K56" s="70" t="s">
        <v>419</v>
      </c>
      <c r="L56" s="70" t="s">
        <v>420</v>
      </c>
      <c r="M56" s="54">
        <v>251</v>
      </c>
      <c r="N56" s="5" t="s">
        <v>186</v>
      </c>
      <c r="O56" s="5"/>
      <c r="P56" s="34">
        <v>1.05</v>
      </c>
      <c r="Q56" s="34"/>
      <c r="R56" s="5">
        <v>2012</v>
      </c>
      <c r="S56" s="34">
        <v>12432.71</v>
      </c>
      <c r="T56" s="34">
        <v>11159.55</v>
      </c>
      <c r="U56" s="34">
        <v>659.55</v>
      </c>
      <c r="V56" s="34">
        <f>T56-U56</f>
        <v>10500</v>
      </c>
    </row>
    <row r="57" spans="1:22" s="26" customFormat="1" ht="84" customHeight="1">
      <c r="A57" s="38">
        <v>5</v>
      </c>
      <c r="B57" s="86" t="s">
        <v>96</v>
      </c>
      <c r="C57" s="5" t="s">
        <v>235</v>
      </c>
      <c r="D57" s="5" t="s">
        <v>394</v>
      </c>
      <c r="E57" s="37" t="s">
        <v>37</v>
      </c>
      <c r="F57" s="5" t="s">
        <v>12</v>
      </c>
      <c r="G57" s="57" t="s">
        <v>83</v>
      </c>
      <c r="H57" s="69">
        <v>108</v>
      </c>
      <c r="I57" s="70" t="s">
        <v>97</v>
      </c>
      <c r="J57" s="70" t="s">
        <v>98</v>
      </c>
      <c r="K57" s="70" t="s">
        <v>419</v>
      </c>
      <c r="L57" s="70" t="s">
        <v>420</v>
      </c>
      <c r="M57" s="54">
        <v>251</v>
      </c>
      <c r="N57" s="5" t="s">
        <v>186</v>
      </c>
      <c r="O57" s="5"/>
      <c r="P57" s="34">
        <v>0.1</v>
      </c>
      <c r="Q57" s="34"/>
      <c r="R57" s="5">
        <v>2012</v>
      </c>
      <c r="S57" s="34">
        <v>1845.32</v>
      </c>
      <c r="T57" s="34">
        <v>953.01</v>
      </c>
      <c r="U57" s="34">
        <v>47.71</v>
      </c>
      <c r="V57" s="34">
        <f>T57-U57</f>
        <v>905.3</v>
      </c>
    </row>
    <row r="58" spans="1:22" s="26" customFormat="1" ht="109.5" customHeight="1">
      <c r="A58" s="38">
        <v>6</v>
      </c>
      <c r="B58" s="86" t="s">
        <v>96</v>
      </c>
      <c r="C58" s="5" t="s">
        <v>236</v>
      </c>
      <c r="D58" s="5" t="s">
        <v>395</v>
      </c>
      <c r="E58" s="37" t="s">
        <v>37</v>
      </c>
      <c r="F58" s="5" t="s">
        <v>12</v>
      </c>
      <c r="G58" s="57" t="s">
        <v>83</v>
      </c>
      <c r="H58" s="69">
        <v>108</v>
      </c>
      <c r="I58" s="70" t="s">
        <v>97</v>
      </c>
      <c r="J58" s="70" t="s">
        <v>98</v>
      </c>
      <c r="K58" s="70" t="s">
        <v>419</v>
      </c>
      <c r="L58" s="70" t="s">
        <v>420</v>
      </c>
      <c r="M58" s="54">
        <v>251</v>
      </c>
      <c r="N58" s="5" t="s">
        <v>186</v>
      </c>
      <c r="O58" s="5"/>
      <c r="P58" s="34">
        <v>0.371</v>
      </c>
      <c r="Q58" s="34"/>
      <c r="R58" s="5">
        <v>2012</v>
      </c>
      <c r="S58" s="34">
        <v>4075.6</v>
      </c>
      <c r="T58" s="34">
        <v>3837.9</v>
      </c>
      <c r="U58" s="34">
        <v>191.9</v>
      </c>
      <c r="V58" s="34">
        <f>T58-U58</f>
        <v>3646</v>
      </c>
    </row>
    <row r="59" spans="1:22" s="14" customFormat="1" ht="18.75">
      <c r="A59" s="16">
        <v>6</v>
      </c>
      <c r="B59" s="16"/>
      <c r="C59" s="15" t="s">
        <v>219</v>
      </c>
      <c r="D59" s="15"/>
      <c r="E59" s="16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30">
        <f aca="true" t="shared" si="5" ref="P59:V59">SUM(P60:P62)</f>
        <v>5.766</v>
      </c>
      <c r="Q59" s="30">
        <f t="shared" si="5"/>
        <v>32.1</v>
      </c>
      <c r="R59" s="30"/>
      <c r="S59" s="30">
        <f t="shared" si="5"/>
        <v>169085.46000000002</v>
      </c>
      <c r="T59" s="30">
        <f t="shared" si="5"/>
        <v>166219.26900000003</v>
      </c>
      <c r="U59" s="30">
        <f t="shared" si="5"/>
        <v>108559.269</v>
      </c>
      <c r="V59" s="30">
        <f t="shared" si="5"/>
        <v>57660</v>
      </c>
    </row>
    <row r="60" spans="1:22" s="26" customFormat="1" ht="124.5" customHeight="1">
      <c r="A60" s="38">
        <v>1</v>
      </c>
      <c r="B60" s="86" t="s">
        <v>96</v>
      </c>
      <c r="C60" s="5" t="s">
        <v>54</v>
      </c>
      <c r="D60" s="5" t="s">
        <v>167</v>
      </c>
      <c r="E60" s="37" t="s">
        <v>37</v>
      </c>
      <c r="F60" s="5" t="s">
        <v>12</v>
      </c>
      <c r="G60" s="57" t="s">
        <v>83</v>
      </c>
      <c r="H60" s="69">
        <v>108</v>
      </c>
      <c r="I60" s="70" t="s">
        <v>97</v>
      </c>
      <c r="J60" s="70" t="s">
        <v>98</v>
      </c>
      <c r="K60" s="70" t="s">
        <v>419</v>
      </c>
      <c r="L60" s="70" t="s">
        <v>420</v>
      </c>
      <c r="M60" s="54">
        <v>251</v>
      </c>
      <c r="N60" s="5" t="s">
        <v>186</v>
      </c>
      <c r="O60" s="5" t="s">
        <v>99</v>
      </c>
      <c r="P60" s="34">
        <v>2.266</v>
      </c>
      <c r="Q60" s="34">
        <v>32.1</v>
      </c>
      <c r="R60" s="5">
        <v>2012</v>
      </c>
      <c r="S60" s="34">
        <v>61358.66</v>
      </c>
      <c r="T60" s="34">
        <v>60175.26</v>
      </c>
      <c r="U60" s="34">
        <v>37515.26</v>
      </c>
      <c r="V60" s="34">
        <f>T60-U60</f>
        <v>22660</v>
      </c>
    </row>
    <row r="61" spans="1:22" s="26" customFormat="1" ht="103.5" customHeight="1">
      <c r="A61" s="38">
        <v>2</v>
      </c>
      <c r="B61" s="86" t="s">
        <v>96</v>
      </c>
      <c r="C61" s="5" t="s">
        <v>294</v>
      </c>
      <c r="D61" s="5" t="s">
        <v>351</v>
      </c>
      <c r="E61" s="37" t="s">
        <v>37</v>
      </c>
      <c r="F61" s="5" t="s">
        <v>12</v>
      </c>
      <c r="G61" s="57" t="s">
        <v>83</v>
      </c>
      <c r="H61" s="69">
        <v>108</v>
      </c>
      <c r="I61" s="70" t="s">
        <v>97</v>
      </c>
      <c r="J61" s="70" t="s">
        <v>98</v>
      </c>
      <c r="K61" s="70" t="s">
        <v>419</v>
      </c>
      <c r="L61" s="70" t="s">
        <v>420</v>
      </c>
      <c r="M61" s="54">
        <v>251</v>
      </c>
      <c r="N61" s="5" t="s">
        <v>186</v>
      </c>
      <c r="O61" s="5"/>
      <c r="P61" s="34">
        <v>1.9</v>
      </c>
      <c r="Q61" s="34"/>
      <c r="R61" s="5">
        <v>2012</v>
      </c>
      <c r="S61" s="34">
        <v>85029.86</v>
      </c>
      <c r="T61" s="34">
        <v>84370.619</v>
      </c>
      <c r="U61" s="34">
        <v>65370.619</v>
      </c>
      <c r="V61" s="34">
        <f>P61*10000</f>
        <v>19000</v>
      </c>
    </row>
    <row r="62" spans="1:22" s="26" customFormat="1" ht="96" customHeight="1">
      <c r="A62" s="38">
        <v>3</v>
      </c>
      <c r="B62" s="86" t="s">
        <v>96</v>
      </c>
      <c r="C62" s="5" t="s">
        <v>165</v>
      </c>
      <c r="D62" s="5" t="s">
        <v>352</v>
      </c>
      <c r="E62" s="37" t="s">
        <v>37</v>
      </c>
      <c r="F62" s="5" t="s">
        <v>12</v>
      </c>
      <c r="G62" s="57" t="s">
        <v>83</v>
      </c>
      <c r="H62" s="69">
        <v>108</v>
      </c>
      <c r="I62" s="70" t="s">
        <v>97</v>
      </c>
      <c r="J62" s="70" t="s">
        <v>98</v>
      </c>
      <c r="K62" s="70" t="s">
        <v>419</v>
      </c>
      <c r="L62" s="70" t="s">
        <v>420</v>
      </c>
      <c r="M62" s="54">
        <v>251</v>
      </c>
      <c r="N62" s="5" t="s">
        <v>186</v>
      </c>
      <c r="O62" s="5"/>
      <c r="P62" s="34">
        <v>1.6</v>
      </c>
      <c r="Q62" s="34"/>
      <c r="R62" s="5">
        <v>2012</v>
      </c>
      <c r="S62" s="34">
        <v>22696.94</v>
      </c>
      <c r="T62" s="34">
        <v>21673.39</v>
      </c>
      <c r="U62" s="34">
        <v>5673.39</v>
      </c>
      <c r="V62" s="34">
        <f>T62-U62</f>
        <v>16000</v>
      </c>
    </row>
    <row r="63" spans="1:22" s="18" customFormat="1" ht="18.75">
      <c r="A63" s="16">
        <v>7</v>
      </c>
      <c r="B63" s="16"/>
      <c r="C63" s="15" t="s">
        <v>56</v>
      </c>
      <c r="D63" s="15"/>
      <c r="E63" s="17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30">
        <f aca="true" t="shared" si="6" ref="P63:V63">SUM(P64:P66)</f>
        <v>7.607000000000001</v>
      </c>
      <c r="Q63" s="30">
        <f t="shared" si="6"/>
        <v>0</v>
      </c>
      <c r="R63" s="30"/>
      <c r="S63" s="30">
        <f t="shared" si="6"/>
        <v>64394.725</v>
      </c>
      <c r="T63" s="30">
        <f t="shared" si="6"/>
        <v>61585.757</v>
      </c>
      <c r="U63" s="30">
        <f t="shared" si="6"/>
        <v>3079.4570000000003</v>
      </c>
      <c r="V63" s="30">
        <f t="shared" si="6"/>
        <v>58506.3</v>
      </c>
    </row>
    <row r="64" spans="1:22" s="26" customFormat="1" ht="80.25" customHeight="1">
      <c r="A64" s="38">
        <v>1</v>
      </c>
      <c r="B64" s="86" t="s">
        <v>96</v>
      </c>
      <c r="C64" s="5" t="s">
        <v>149</v>
      </c>
      <c r="D64" s="5" t="s">
        <v>403</v>
      </c>
      <c r="E64" s="37" t="s">
        <v>37</v>
      </c>
      <c r="F64" s="5" t="s">
        <v>12</v>
      </c>
      <c r="G64" s="57" t="s">
        <v>83</v>
      </c>
      <c r="H64" s="69">
        <v>108</v>
      </c>
      <c r="I64" s="70" t="s">
        <v>97</v>
      </c>
      <c r="J64" s="70" t="s">
        <v>98</v>
      </c>
      <c r="K64" s="70" t="s">
        <v>419</v>
      </c>
      <c r="L64" s="70" t="s">
        <v>420</v>
      </c>
      <c r="M64" s="54">
        <v>251</v>
      </c>
      <c r="N64" s="5" t="s">
        <v>186</v>
      </c>
      <c r="O64" s="5"/>
      <c r="P64" s="34">
        <v>3.119</v>
      </c>
      <c r="Q64" s="34" t="s">
        <v>287</v>
      </c>
      <c r="R64" s="5">
        <v>2012</v>
      </c>
      <c r="S64" s="34">
        <v>31938.351</v>
      </c>
      <c r="T64" s="34">
        <v>30630.713</v>
      </c>
      <c r="U64" s="34">
        <v>1531.6130000000012</v>
      </c>
      <c r="V64" s="34">
        <f>T64-U64</f>
        <v>29099.1</v>
      </c>
    </row>
    <row r="65" spans="1:22" s="26" customFormat="1" ht="80.25" customHeight="1">
      <c r="A65" s="38">
        <v>2</v>
      </c>
      <c r="B65" s="86" t="s">
        <v>96</v>
      </c>
      <c r="C65" s="5" t="s">
        <v>366</v>
      </c>
      <c r="D65" s="5" t="s">
        <v>404</v>
      </c>
      <c r="E65" s="37" t="s">
        <v>37</v>
      </c>
      <c r="F65" s="5" t="s">
        <v>12</v>
      </c>
      <c r="G65" s="57" t="s">
        <v>83</v>
      </c>
      <c r="H65" s="69">
        <v>108</v>
      </c>
      <c r="I65" s="70" t="s">
        <v>97</v>
      </c>
      <c r="J65" s="70" t="s">
        <v>98</v>
      </c>
      <c r="K65" s="70" t="s">
        <v>419</v>
      </c>
      <c r="L65" s="70" t="s">
        <v>420</v>
      </c>
      <c r="M65" s="54">
        <v>251</v>
      </c>
      <c r="N65" s="5" t="s">
        <v>186</v>
      </c>
      <c r="O65" s="5"/>
      <c r="P65" s="34">
        <v>3.011</v>
      </c>
      <c r="Q65" s="34" t="s">
        <v>287</v>
      </c>
      <c r="R65" s="5">
        <v>2012</v>
      </c>
      <c r="S65" s="34">
        <v>17884.067</v>
      </c>
      <c r="T65" s="34">
        <v>17469.482</v>
      </c>
      <c r="U65" s="34">
        <v>873.482</v>
      </c>
      <c r="V65" s="34">
        <f>T65-U65</f>
        <v>16596</v>
      </c>
    </row>
    <row r="66" spans="1:22" s="26" customFormat="1" ht="80.25" customHeight="1">
      <c r="A66" s="38">
        <v>3</v>
      </c>
      <c r="B66" s="86" t="s">
        <v>96</v>
      </c>
      <c r="C66" s="5" t="s">
        <v>266</v>
      </c>
      <c r="D66" s="5" t="s">
        <v>405</v>
      </c>
      <c r="E66" s="37" t="s">
        <v>37</v>
      </c>
      <c r="F66" s="5" t="s">
        <v>12</v>
      </c>
      <c r="G66" s="57" t="s">
        <v>83</v>
      </c>
      <c r="H66" s="69">
        <v>108</v>
      </c>
      <c r="I66" s="70" t="s">
        <v>97</v>
      </c>
      <c r="J66" s="70" t="s">
        <v>98</v>
      </c>
      <c r="K66" s="70" t="s">
        <v>419</v>
      </c>
      <c r="L66" s="70" t="s">
        <v>420</v>
      </c>
      <c r="M66" s="54">
        <v>251</v>
      </c>
      <c r="N66" s="5" t="s">
        <v>186</v>
      </c>
      <c r="O66" s="5"/>
      <c r="P66" s="34">
        <v>1.477</v>
      </c>
      <c r="Q66" s="34" t="s">
        <v>287</v>
      </c>
      <c r="R66" s="5">
        <v>2012</v>
      </c>
      <c r="S66" s="34">
        <v>14572.307</v>
      </c>
      <c r="T66" s="34">
        <v>13485.562</v>
      </c>
      <c r="U66" s="34">
        <v>674.3619999999992</v>
      </c>
      <c r="V66" s="34">
        <f>T66-U66</f>
        <v>12811.2</v>
      </c>
    </row>
    <row r="67" spans="1:22" s="18" customFormat="1" ht="18.75">
      <c r="A67" s="16">
        <v>8</v>
      </c>
      <c r="B67" s="16"/>
      <c r="C67" s="15" t="s">
        <v>57</v>
      </c>
      <c r="D67" s="15"/>
      <c r="E67" s="17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30">
        <f aca="true" t="shared" si="7" ref="P67:V67">SUM(P68:P70)</f>
        <v>5.756</v>
      </c>
      <c r="Q67" s="30">
        <f t="shared" si="7"/>
        <v>0</v>
      </c>
      <c r="R67" s="30"/>
      <c r="S67" s="30">
        <f t="shared" si="7"/>
        <v>63946.839</v>
      </c>
      <c r="T67" s="30">
        <f t="shared" si="7"/>
        <v>63005.694</v>
      </c>
      <c r="U67" s="30">
        <f t="shared" si="7"/>
        <v>6471.093999999999</v>
      </c>
      <c r="V67" s="30">
        <f t="shared" si="7"/>
        <v>56534.6</v>
      </c>
    </row>
    <row r="68" spans="1:22" s="26" customFormat="1" ht="123.75" customHeight="1">
      <c r="A68" s="38">
        <v>1</v>
      </c>
      <c r="B68" s="86" t="s">
        <v>96</v>
      </c>
      <c r="C68" s="5" t="s">
        <v>239</v>
      </c>
      <c r="D68" s="5" t="s">
        <v>202</v>
      </c>
      <c r="E68" s="37" t="s">
        <v>37</v>
      </c>
      <c r="F68" s="5" t="s">
        <v>12</v>
      </c>
      <c r="G68" s="57" t="s">
        <v>83</v>
      </c>
      <c r="H68" s="69">
        <v>108</v>
      </c>
      <c r="I68" s="70" t="s">
        <v>97</v>
      </c>
      <c r="J68" s="70" t="s">
        <v>98</v>
      </c>
      <c r="K68" s="70" t="s">
        <v>419</v>
      </c>
      <c r="L68" s="70" t="s">
        <v>420</v>
      </c>
      <c r="M68" s="54">
        <v>251</v>
      </c>
      <c r="N68" s="5" t="s">
        <v>186</v>
      </c>
      <c r="O68" s="5"/>
      <c r="P68" s="34">
        <v>2.698</v>
      </c>
      <c r="Q68" s="34"/>
      <c r="R68" s="5">
        <v>2012</v>
      </c>
      <c r="S68" s="34">
        <v>30776.556</v>
      </c>
      <c r="T68" s="34">
        <v>30418.019</v>
      </c>
      <c r="U68" s="34">
        <f>T68-V68</f>
        <v>3438.0190000000002</v>
      </c>
      <c r="V68" s="34">
        <v>26980</v>
      </c>
    </row>
    <row r="69" spans="1:22" s="26" customFormat="1" ht="123.75" customHeight="1">
      <c r="A69" s="38">
        <v>2</v>
      </c>
      <c r="B69" s="86" t="s">
        <v>96</v>
      </c>
      <c r="C69" s="5" t="s">
        <v>240</v>
      </c>
      <c r="D69" s="5" t="s">
        <v>203</v>
      </c>
      <c r="E69" s="37" t="s">
        <v>37</v>
      </c>
      <c r="F69" s="5" t="s">
        <v>12</v>
      </c>
      <c r="G69" s="57" t="s">
        <v>83</v>
      </c>
      <c r="H69" s="69">
        <v>108</v>
      </c>
      <c r="I69" s="70" t="s">
        <v>97</v>
      </c>
      <c r="J69" s="70" t="s">
        <v>98</v>
      </c>
      <c r="K69" s="70" t="s">
        <v>419</v>
      </c>
      <c r="L69" s="70" t="s">
        <v>420</v>
      </c>
      <c r="M69" s="54">
        <v>251</v>
      </c>
      <c r="N69" s="5" t="s">
        <v>186</v>
      </c>
      <c r="O69" s="5"/>
      <c r="P69" s="34">
        <v>1.35</v>
      </c>
      <c r="Q69" s="34"/>
      <c r="R69" s="5">
        <v>2012</v>
      </c>
      <c r="S69" s="34">
        <v>13414.012</v>
      </c>
      <c r="T69" s="34">
        <v>13131.198</v>
      </c>
      <c r="U69" s="34">
        <v>656.598</v>
      </c>
      <c r="V69" s="34">
        <f>T69-U69</f>
        <v>12474.6</v>
      </c>
    </row>
    <row r="70" spans="1:22" s="26" customFormat="1" ht="123.75" customHeight="1">
      <c r="A70" s="38">
        <v>3</v>
      </c>
      <c r="B70" s="86" t="s">
        <v>96</v>
      </c>
      <c r="C70" s="5" t="s">
        <v>241</v>
      </c>
      <c r="D70" s="5" t="s">
        <v>142</v>
      </c>
      <c r="E70" s="37" t="s">
        <v>37</v>
      </c>
      <c r="F70" s="5" t="s">
        <v>12</v>
      </c>
      <c r="G70" s="57" t="s">
        <v>83</v>
      </c>
      <c r="H70" s="69">
        <v>108</v>
      </c>
      <c r="I70" s="70" t="s">
        <v>97</v>
      </c>
      <c r="J70" s="70" t="s">
        <v>98</v>
      </c>
      <c r="K70" s="70" t="s">
        <v>419</v>
      </c>
      <c r="L70" s="70" t="s">
        <v>420</v>
      </c>
      <c r="M70" s="54">
        <v>251</v>
      </c>
      <c r="N70" s="5" t="s">
        <v>186</v>
      </c>
      <c r="O70" s="5"/>
      <c r="P70" s="34">
        <v>1.708</v>
      </c>
      <c r="Q70" s="34"/>
      <c r="R70" s="5">
        <v>2012</v>
      </c>
      <c r="S70" s="34">
        <v>19756.271</v>
      </c>
      <c r="T70" s="34">
        <v>19456.477</v>
      </c>
      <c r="U70" s="34">
        <f>T70-V70</f>
        <v>2376.476999999999</v>
      </c>
      <c r="V70" s="34">
        <v>17080</v>
      </c>
    </row>
    <row r="71" spans="1:22" s="14" customFormat="1" ht="18.75">
      <c r="A71" s="16">
        <v>9</v>
      </c>
      <c r="B71" s="16"/>
      <c r="C71" s="15" t="s">
        <v>58</v>
      </c>
      <c r="D71" s="15"/>
      <c r="E71" s="16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30">
        <f aca="true" t="shared" si="8" ref="P71:V71">SUM(P72:P75)</f>
        <v>9.73</v>
      </c>
      <c r="Q71" s="30">
        <f t="shared" si="8"/>
        <v>0</v>
      </c>
      <c r="R71" s="30"/>
      <c r="S71" s="30">
        <f t="shared" si="8"/>
        <v>125380.66399999999</v>
      </c>
      <c r="T71" s="30">
        <f t="shared" si="8"/>
        <v>120003.095</v>
      </c>
      <c r="U71" s="30">
        <f t="shared" si="8"/>
        <v>22703.095</v>
      </c>
      <c r="V71" s="30">
        <f t="shared" si="8"/>
        <v>97300</v>
      </c>
    </row>
    <row r="72" spans="1:22" s="26" customFormat="1" ht="82.5" customHeight="1">
      <c r="A72" s="38">
        <v>1</v>
      </c>
      <c r="B72" s="86" t="s">
        <v>96</v>
      </c>
      <c r="C72" s="5" t="s">
        <v>33</v>
      </c>
      <c r="D72" s="5" t="s">
        <v>406</v>
      </c>
      <c r="E72" s="37" t="s">
        <v>37</v>
      </c>
      <c r="F72" s="5" t="s">
        <v>12</v>
      </c>
      <c r="G72" s="57" t="s">
        <v>83</v>
      </c>
      <c r="H72" s="69">
        <v>108</v>
      </c>
      <c r="I72" s="70" t="s">
        <v>97</v>
      </c>
      <c r="J72" s="70" t="s">
        <v>98</v>
      </c>
      <c r="K72" s="70" t="s">
        <v>419</v>
      </c>
      <c r="L72" s="70" t="s">
        <v>420</v>
      </c>
      <c r="M72" s="54">
        <v>251</v>
      </c>
      <c r="N72" s="5" t="s">
        <v>186</v>
      </c>
      <c r="O72" s="5"/>
      <c r="P72" s="34">
        <v>2.2</v>
      </c>
      <c r="Q72" s="34"/>
      <c r="R72" s="5">
        <v>2012</v>
      </c>
      <c r="S72" s="34">
        <v>31625.389</v>
      </c>
      <c r="T72" s="34">
        <v>29798.89</v>
      </c>
      <c r="U72" s="34">
        <v>7798.89</v>
      </c>
      <c r="V72" s="34">
        <f>T72-U72</f>
        <v>22000</v>
      </c>
    </row>
    <row r="73" spans="1:22" s="26" customFormat="1" ht="102" customHeight="1">
      <c r="A73" s="38">
        <v>2</v>
      </c>
      <c r="B73" s="86" t="s">
        <v>96</v>
      </c>
      <c r="C73" s="5" t="s">
        <v>170</v>
      </c>
      <c r="D73" s="5" t="s">
        <v>407</v>
      </c>
      <c r="E73" s="37" t="s">
        <v>37</v>
      </c>
      <c r="F73" s="5" t="s">
        <v>12</v>
      </c>
      <c r="G73" s="57" t="s">
        <v>83</v>
      </c>
      <c r="H73" s="69">
        <v>108</v>
      </c>
      <c r="I73" s="70" t="s">
        <v>97</v>
      </c>
      <c r="J73" s="70" t="s">
        <v>98</v>
      </c>
      <c r="K73" s="70" t="s">
        <v>419</v>
      </c>
      <c r="L73" s="70" t="s">
        <v>420</v>
      </c>
      <c r="M73" s="54">
        <v>251</v>
      </c>
      <c r="N73" s="5" t="s">
        <v>186</v>
      </c>
      <c r="O73" s="5"/>
      <c r="P73" s="34">
        <v>0.7</v>
      </c>
      <c r="Q73" s="34"/>
      <c r="R73" s="5">
        <v>2012</v>
      </c>
      <c r="S73" s="34">
        <v>9117.656</v>
      </c>
      <c r="T73" s="34">
        <v>8336.815</v>
      </c>
      <c r="U73" s="34">
        <v>1336.815</v>
      </c>
      <c r="V73" s="34">
        <f>T73-U73</f>
        <v>7000</v>
      </c>
    </row>
    <row r="74" spans="1:22" s="26" customFormat="1" ht="103.5" customHeight="1">
      <c r="A74" s="38">
        <v>3</v>
      </c>
      <c r="B74" s="86" t="s">
        <v>96</v>
      </c>
      <c r="C74" s="5" t="s">
        <v>34</v>
      </c>
      <c r="D74" s="5" t="s">
        <v>408</v>
      </c>
      <c r="E74" s="37" t="s">
        <v>37</v>
      </c>
      <c r="F74" s="5" t="s">
        <v>12</v>
      </c>
      <c r="G74" s="57" t="s">
        <v>83</v>
      </c>
      <c r="H74" s="69">
        <v>108</v>
      </c>
      <c r="I74" s="70" t="s">
        <v>97</v>
      </c>
      <c r="J74" s="70" t="s">
        <v>98</v>
      </c>
      <c r="K74" s="70" t="s">
        <v>419</v>
      </c>
      <c r="L74" s="70" t="s">
        <v>420</v>
      </c>
      <c r="M74" s="54">
        <v>251</v>
      </c>
      <c r="N74" s="5" t="s">
        <v>186</v>
      </c>
      <c r="O74" s="5"/>
      <c r="P74" s="34">
        <v>2.204</v>
      </c>
      <c r="Q74" s="34"/>
      <c r="R74" s="5">
        <v>2012</v>
      </c>
      <c r="S74" s="34">
        <v>25638.64</v>
      </c>
      <c r="T74" s="34">
        <v>24874.37</v>
      </c>
      <c r="U74" s="34">
        <v>2834.37</v>
      </c>
      <c r="V74" s="34">
        <f>T74-U74</f>
        <v>22040</v>
      </c>
    </row>
    <row r="75" spans="1:22" s="26" customFormat="1" ht="82.5" customHeight="1">
      <c r="A75" s="38">
        <v>4</v>
      </c>
      <c r="B75" s="86" t="s">
        <v>96</v>
      </c>
      <c r="C75" s="5" t="s">
        <v>169</v>
      </c>
      <c r="D75" s="5" t="s">
        <v>409</v>
      </c>
      <c r="E75" s="37" t="s">
        <v>37</v>
      </c>
      <c r="F75" s="5" t="s">
        <v>12</v>
      </c>
      <c r="G75" s="57" t="s">
        <v>83</v>
      </c>
      <c r="H75" s="69">
        <v>108</v>
      </c>
      <c r="I75" s="70" t="s">
        <v>97</v>
      </c>
      <c r="J75" s="70" t="s">
        <v>98</v>
      </c>
      <c r="K75" s="70" t="s">
        <v>419</v>
      </c>
      <c r="L75" s="70" t="s">
        <v>420</v>
      </c>
      <c r="M75" s="54">
        <v>251</v>
      </c>
      <c r="N75" s="5" t="s">
        <v>186</v>
      </c>
      <c r="O75" s="5"/>
      <c r="P75" s="34">
        <v>4.626</v>
      </c>
      <c r="Q75" s="34"/>
      <c r="R75" s="5">
        <v>2012</v>
      </c>
      <c r="S75" s="34">
        <v>58998.979</v>
      </c>
      <c r="T75" s="34">
        <v>56993.02</v>
      </c>
      <c r="U75" s="34">
        <v>10733.02</v>
      </c>
      <c r="V75" s="34">
        <f>T75-U75</f>
        <v>46260</v>
      </c>
    </row>
    <row r="76" spans="1:22" s="14" customFormat="1" ht="18.75">
      <c r="A76" s="16">
        <v>10</v>
      </c>
      <c r="B76" s="16"/>
      <c r="C76" s="35" t="s">
        <v>59</v>
      </c>
      <c r="D76" s="15"/>
      <c r="E76" s="16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30">
        <f>P77</f>
        <v>3.453</v>
      </c>
      <c r="Q76" s="30">
        <f>Q77</f>
        <v>0</v>
      </c>
      <c r="R76" s="30"/>
      <c r="S76" s="30">
        <f>S77</f>
        <v>79393.12</v>
      </c>
      <c r="T76" s="30">
        <f>T77</f>
        <v>79393.12</v>
      </c>
      <c r="U76" s="30">
        <f>U77</f>
        <v>44863.119999999995</v>
      </c>
      <c r="V76" s="30">
        <f>V77</f>
        <v>34530</v>
      </c>
    </row>
    <row r="77" spans="1:22" s="26" customFormat="1" ht="95.25" customHeight="1">
      <c r="A77" s="38">
        <v>1</v>
      </c>
      <c r="B77" s="86" t="s">
        <v>96</v>
      </c>
      <c r="C77" s="5" t="s">
        <v>334</v>
      </c>
      <c r="D77" s="5" t="s">
        <v>163</v>
      </c>
      <c r="E77" s="37" t="s">
        <v>37</v>
      </c>
      <c r="F77" s="5" t="s">
        <v>425</v>
      </c>
      <c r="G77" s="57" t="s">
        <v>83</v>
      </c>
      <c r="H77" s="69">
        <v>108</v>
      </c>
      <c r="I77" s="70" t="s">
        <v>97</v>
      </c>
      <c r="J77" s="70" t="s">
        <v>98</v>
      </c>
      <c r="K77" s="70" t="s">
        <v>419</v>
      </c>
      <c r="L77" s="70" t="s">
        <v>420</v>
      </c>
      <c r="M77" s="54">
        <v>251</v>
      </c>
      <c r="N77" s="5" t="s">
        <v>186</v>
      </c>
      <c r="O77" s="5"/>
      <c r="P77" s="34">
        <v>3.453</v>
      </c>
      <c r="Q77" s="34"/>
      <c r="R77" s="5">
        <v>2012</v>
      </c>
      <c r="S77" s="34">
        <v>79393.12</v>
      </c>
      <c r="T77" s="34">
        <v>79393.12</v>
      </c>
      <c r="U77" s="34">
        <f>T77-V77</f>
        <v>44863.119999999995</v>
      </c>
      <c r="V77" s="34">
        <v>34530</v>
      </c>
    </row>
    <row r="78" spans="1:22" s="13" customFormat="1" ht="19.5">
      <c r="A78" s="10"/>
      <c r="B78" s="10"/>
      <c r="C78" s="126" t="s">
        <v>286</v>
      </c>
      <c r="D78" s="127"/>
      <c r="E78" s="11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2">
        <f aca="true" t="shared" si="9" ref="P78:V78">SUM(P79,P83,P87)</f>
        <v>13.725999999999999</v>
      </c>
      <c r="Q78" s="12">
        <f t="shared" si="9"/>
        <v>0</v>
      </c>
      <c r="R78" s="12"/>
      <c r="S78" s="12">
        <f t="shared" si="9"/>
        <v>285937.605</v>
      </c>
      <c r="T78" s="12">
        <f t="shared" si="9"/>
        <v>280405.865</v>
      </c>
      <c r="U78" s="12">
        <f t="shared" si="9"/>
        <v>143145.865</v>
      </c>
      <c r="V78" s="12">
        <f t="shared" si="9"/>
        <v>137260</v>
      </c>
    </row>
    <row r="79" spans="1:22" s="18" customFormat="1" ht="18.75">
      <c r="A79" s="16"/>
      <c r="B79" s="16"/>
      <c r="C79" s="15" t="s">
        <v>60</v>
      </c>
      <c r="D79" s="15"/>
      <c r="E79" s="17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30">
        <f aca="true" t="shared" si="10" ref="P79:V79">SUM(P80:P82)</f>
        <v>1.6440000000000001</v>
      </c>
      <c r="Q79" s="30">
        <f t="shared" si="10"/>
        <v>0</v>
      </c>
      <c r="R79" s="30"/>
      <c r="S79" s="30">
        <f t="shared" si="10"/>
        <v>60028.380000000005</v>
      </c>
      <c r="T79" s="30">
        <f t="shared" si="10"/>
        <v>58830.31</v>
      </c>
      <c r="U79" s="30">
        <f t="shared" si="10"/>
        <v>42390.31</v>
      </c>
      <c r="V79" s="30">
        <f t="shared" si="10"/>
        <v>16440</v>
      </c>
    </row>
    <row r="80" spans="1:22" s="26" customFormat="1" ht="107.25" customHeight="1">
      <c r="A80" s="38">
        <v>1</v>
      </c>
      <c r="B80" s="86" t="s">
        <v>96</v>
      </c>
      <c r="C80" s="5" t="s">
        <v>1</v>
      </c>
      <c r="D80" s="5" t="s">
        <v>244</v>
      </c>
      <c r="E80" s="37" t="s">
        <v>37</v>
      </c>
      <c r="F80" s="5" t="s">
        <v>101</v>
      </c>
      <c r="G80" s="57" t="s">
        <v>83</v>
      </c>
      <c r="H80" s="69">
        <v>108</v>
      </c>
      <c r="I80" s="70" t="s">
        <v>97</v>
      </c>
      <c r="J80" s="70" t="s">
        <v>98</v>
      </c>
      <c r="K80" s="70" t="s">
        <v>419</v>
      </c>
      <c r="L80" s="70" t="s">
        <v>420</v>
      </c>
      <c r="M80" s="54">
        <v>251</v>
      </c>
      <c r="N80" s="5" t="s">
        <v>186</v>
      </c>
      <c r="O80" s="5"/>
      <c r="P80" s="34">
        <v>0.825</v>
      </c>
      <c r="Q80" s="34"/>
      <c r="R80" s="5">
        <v>2012</v>
      </c>
      <c r="S80" s="34">
        <v>40733.47</v>
      </c>
      <c r="T80" s="34">
        <v>40337.57</v>
      </c>
      <c r="U80" s="34">
        <f>+T80-10000*P80</f>
        <v>32087.57</v>
      </c>
      <c r="V80" s="34">
        <f>T80-U80</f>
        <v>8250</v>
      </c>
    </row>
    <row r="81" spans="1:22" s="26" customFormat="1" ht="107.25" customHeight="1">
      <c r="A81" s="38">
        <f>A80+1</f>
        <v>2</v>
      </c>
      <c r="B81" s="86" t="s">
        <v>96</v>
      </c>
      <c r="C81" s="5" t="s">
        <v>136</v>
      </c>
      <c r="D81" s="5" t="s">
        <v>245</v>
      </c>
      <c r="E81" s="37" t="s">
        <v>37</v>
      </c>
      <c r="F81" s="5" t="s">
        <v>101</v>
      </c>
      <c r="G81" s="57" t="s">
        <v>83</v>
      </c>
      <c r="H81" s="69">
        <v>108</v>
      </c>
      <c r="I81" s="70" t="s">
        <v>97</v>
      </c>
      <c r="J81" s="70" t="s">
        <v>98</v>
      </c>
      <c r="K81" s="70" t="s">
        <v>419</v>
      </c>
      <c r="L81" s="70" t="s">
        <v>420</v>
      </c>
      <c r="M81" s="54">
        <v>251</v>
      </c>
      <c r="N81" s="5" t="s">
        <v>186</v>
      </c>
      <c r="O81" s="5"/>
      <c r="P81" s="34">
        <v>0.302</v>
      </c>
      <c r="Q81" s="34"/>
      <c r="R81" s="5">
        <v>2012</v>
      </c>
      <c r="S81" s="34">
        <v>8457.91</v>
      </c>
      <c r="T81" s="34">
        <v>8099.04</v>
      </c>
      <c r="U81" s="34">
        <f>+T81-10000*P81</f>
        <v>5079.04</v>
      </c>
      <c r="V81" s="34">
        <f>T81-U81</f>
        <v>3020</v>
      </c>
    </row>
    <row r="82" spans="1:22" s="26" customFormat="1" ht="107.25" customHeight="1">
      <c r="A82" s="38">
        <f>A81+1</f>
        <v>3</v>
      </c>
      <c r="B82" s="86" t="s">
        <v>96</v>
      </c>
      <c r="C82" s="5" t="s">
        <v>0</v>
      </c>
      <c r="D82" s="5" t="s">
        <v>246</v>
      </c>
      <c r="E82" s="37" t="s">
        <v>37</v>
      </c>
      <c r="F82" s="5" t="s">
        <v>101</v>
      </c>
      <c r="G82" s="57" t="s">
        <v>83</v>
      </c>
      <c r="H82" s="69">
        <v>108</v>
      </c>
      <c r="I82" s="70" t="s">
        <v>97</v>
      </c>
      <c r="J82" s="70" t="s">
        <v>98</v>
      </c>
      <c r="K82" s="70" t="s">
        <v>419</v>
      </c>
      <c r="L82" s="70" t="s">
        <v>420</v>
      </c>
      <c r="M82" s="54">
        <v>251</v>
      </c>
      <c r="N82" s="5" t="s">
        <v>186</v>
      </c>
      <c r="O82" s="5"/>
      <c r="P82" s="34">
        <v>0.517</v>
      </c>
      <c r="Q82" s="34"/>
      <c r="R82" s="5">
        <v>2012</v>
      </c>
      <c r="S82" s="34">
        <v>10837</v>
      </c>
      <c r="T82" s="34">
        <v>10393.7</v>
      </c>
      <c r="U82" s="34">
        <f>+T82-10000*P82</f>
        <v>5223.700000000001</v>
      </c>
      <c r="V82" s="34">
        <f>T82-U82</f>
        <v>5170</v>
      </c>
    </row>
    <row r="83" spans="1:22" s="18" customFormat="1" ht="18.75">
      <c r="A83" s="16"/>
      <c r="B83" s="16"/>
      <c r="C83" s="15" t="s">
        <v>61</v>
      </c>
      <c r="D83" s="15"/>
      <c r="E83" s="17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30">
        <f aca="true" t="shared" si="11" ref="P83:V83">SUM(P84:P86)</f>
        <v>6.23</v>
      </c>
      <c r="Q83" s="30">
        <f t="shared" si="11"/>
        <v>0</v>
      </c>
      <c r="R83" s="30"/>
      <c r="S83" s="30">
        <f t="shared" si="11"/>
        <v>120714.44</v>
      </c>
      <c r="T83" s="30">
        <f t="shared" si="11"/>
        <v>116380.77</v>
      </c>
      <c r="U83" s="30">
        <f t="shared" si="11"/>
        <v>54080.770000000004</v>
      </c>
      <c r="V83" s="30">
        <f t="shared" si="11"/>
        <v>62300</v>
      </c>
    </row>
    <row r="84" spans="1:22" s="26" customFormat="1" ht="131.25" customHeight="1">
      <c r="A84" s="38">
        <v>1</v>
      </c>
      <c r="B84" s="86" t="s">
        <v>96</v>
      </c>
      <c r="C84" s="5" t="s">
        <v>414</v>
      </c>
      <c r="D84" s="5" t="s">
        <v>247</v>
      </c>
      <c r="E84" s="37" t="s">
        <v>37</v>
      </c>
      <c r="F84" s="5" t="s">
        <v>101</v>
      </c>
      <c r="G84" s="57" t="s">
        <v>83</v>
      </c>
      <c r="H84" s="69">
        <v>108</v>
      </c>
      <c r="I84" s="70" t="s">
        <v>97</v>
      </c>
      <c r="J84" s="70" t="s">
        <v>98</v>
      </c>
      <c r="K84" s="70" t="s">
        <v>419</v>
      </c>
      <c r="L84" s="70" t="s">
        <v>420</v>
      </c>
      <c r="M84" s="54">
        <v>251</v>
      </c>
      <c r="N84" s="5" t="s">
        <v>186</v>
      </c>
      <c r="O84" s="5"/>
      <c r="P84" s="34">
        <v>1.3</v>
      </c>
      <c r="Q84" s="34"/>
      <c r="R84" s="5">
        <v>2012</v>
      </c>
      <c r="S84" s="34">
        <v>26417.03</v>
      </c>
      <c r="T84" s="34">
        <v>24955.48</v>
      </c>
      <c r="U84" s="34">
        <v>11955.48</v>
      </c>
      <c r="V84" s="34">
        <f>T84-U84</f>
        <v>13000</v>
      </c>
    </row>
    <row r="85" spans="1:22" s="26" customFormat="1" ht="130.5" customHeight="1">
      <c r="A85" s="38">
        <v>2</v>
      </c>
      <c r="B85" s="86" t="s">
        <v>96</v>
      </c>
      <c r="C85" s="5" t="s">
        <v>301</v>
      </c>
      <c r="D85" s="5" t="s">
        <v>300</v>
      </c>
      <c r="E85" s="37" t="s">
        <v>37</v>
      </c>
      <c r="F85" s="5" t="s">
        <v>101</v>
      </c>
      <c r="G85" s="57" t="s">
        <v>83</v>
      </c>
      <c r="H85" s="69">
        <v>108</v>
      </c>
      <c r="I85" s="70" t="s">
        <v>97</v>
      </c>
      <c r="J85" s="70" t="s">
        <v>98</v>
      </c>
      <c r="K85" s="70" t="s">
        <v>419</v>
      </c>
      <c r="L85" s="70" t="s">
        <v>420</v>
      </c>
      <c r="M85" s="54">
        <v>251</v>
      </c>
      <c r="N85" s="5" t="s">
        <v>186</v>
      </c>
      <c r="O85" s="5"/>
      <c r="P85" s="34">
        <v>2.915</v>
      </c>
      <c r="Q85" s="34"/>
      <c r="R85" s="5">
        <v>2012</v>
      </c>
      <c r="S85" s="34">
        <v>40595.91</v>
      </c>
      <c r="T85" s="34">
        <v>38369.07</v>
      </c>
      <c r="U85" s="34">
        <v>9219.07</v>
      </c>
      <c r="V85" s="34">
        <f>T85-U85</f>
        <v>29150</v>
      </c>
    </row>
    <row r="86" spans="1:22" s="26" customFormat="1" ht="144" customHeight="1">
      <c r="A86" s="38">
        <v>3</v>
      </c>
      <c r="B86" s="86" t="s">
        <v>96</v>
      </c>
      <c r="C86" s="5" t="s">
        <v>302</v>
      </c>
      <c r="D86" s="5" t="s">
        <v>248</v>
      </c>
      <c r="E86" s="37" t="s">
        <v>37</v>
      </c>
      <c r="F86" s="5" t="s">
        <v>101</v>
      </c>
      <c r="G86" s="57" t="s">
        <v>83</v>
      </c>
      <c r="H86" s="69">
        <v>108</v>
      </c>
      <c r="I86" s="70" t="s">
        <v>97</v>
      </c>
      <c r="J86" s="70" t="s">
        <v>98</v>
      </c>
      <c r="K86" s="70" t="s">
        <v>419</v>
      </c>
      <c r="L86" s="70" t="s">
        <v>420</v>
      </c>
      <c r="M86" s="54">
        <v>251</v>
      </c>
      <c r="N86" s="5" t="s">
        <v>186</v>
      </c>
      <c r="O86" s="5"/>
      <c r="P86" s="34">
        <v>2.015</v>
      </c>
      <c r="Q86" s="34"/>
      <c r="R86" s="5">
        <v>2012</v>
      </c>
      <c r="S86" s="34">
        <v>53701.5</v>
      </c>
      <c r="T86" s="34">
        <v>53056.22</v>
      </c>
      <c r="U86" s="34">
        <v>32906.22</v>
      </c>
      <c r="V86" s="34">
        <f>T86-U86</f>
        <v>20150</v>
      </c>
    </row>
    <row r="87" spans="1:22" s="18" customFormat="1" ht="18.75">
      <c r="A87" s="15"/>
      <c r="B87" s="15"/>
      <c r="C87" s="35" t="s">
        <v>62</v>
      </c>
      <c r="D87" s="35"/>
      <c r="E87" s="36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3">
        <f aca="true" t="shared" si="12" ref="P87:V87">SUM(P88:P89)</f>
        <v>5.851999999999999</v>
      </c>
      <c r="Q87" s="33">
        <f t="shared" si="12"/>
        <v>0</v>
      </c>
      <c r="R87" s="33"/>
      <c r="S87" s="33">
        <f t="shared" si="12"/>
        <v>105194.785</v>
      </c>
      <c r="T87" s="33">
        <f t="shared" si="12"/>
        <v>105194.785</v>
      </c>
      <c r="U87" s="33">
        <f t="shared" si="12"/>
        <v>46674.785</v>
      </c>
      <c r="V87" s="33">
        <f t="shared" si="12"/>
        <v>58520</v>
      </c>
    </row>
    <row r="88" spans="1:22" s="26" customFormat="1" ht="112.5">
      <c r="A88" s="38">
        <v>1</v>
      </c>
      <c r="B88" s="86" t="s">
        <v>96</v>
      </c>
      <c r="C88" s="5" t="s">
        <v>237</v>
      </c>
      <c r="D88" s="5" t="s">
        <v>238</v>
      </c>
      <c r="E88" s="37" t="s">
        <v>37</v>
      </c>
      <c r="F88" s="5" t="s">
        <v>101</v>
      </c>
      <c r="G88" s="57" t="s">
        <v>83</v>
      </c>
      <c r="H88" s="69">
        <v>108</v>
      </c>
      <c r="I88" s="70" t="s">
        <v>97</v>
      </c>
      <c r="J88" s="70" t="s">
        <v>98</v>
      </c>
      <c r="K88" s="70" t="s">
        <v>419</v>
      </c>
      <c r="L88" s="70" t="s">
        <v>420</v>
      </c>
      <c r="M88" s="54">
        <v>251</v>
      </c>
      <c r="N88" s="5" t="s">
        <v>186</v>
      </c>
      <c r="O88" s="5"/>
      <c r="P88" s="34">
        <v>1.207</v>
      </c>
      <c r="Q88" s="34"/>
      <c r="R88" s="5">
        <v>2012</v>
      </c>
      <c r="S88" s="34">
        <v>18721.95</v>
      </c>
      <c r="T88" s="34">
        <v>18721.95</v>
      </c>
      <c r="U88" s="34">
        <v>6651.95</v>
      </c>
      <c r="V88" s="34">
        <f>T88-U88</f>
        <v>12070</v>
      </c>
    </row>
    <row r="89" spans="1:22" s="26" customFormat="1" ht="75">
      <c r="A89" s="38">
        <v>2</v>
      </c>
      <c r="B89" s="86" t="s">
        <v>96</v>
      </c>
      <c r="C89" s="5" t="s">
        <v>413</v>
      </c>
      <c r="D89" s="5" t="s">
        <v>385</v>
      </c>
      <c r="E89" s="37" t="s">
        <v>37</v>
      </c>
      <c r="F89" s="5" t="s">
        <v>101</v>
      </c>
      <c r="G89" s="57" t="s">
        <v>83</v>
      </c>
      <c r="H89" s="69">
        <v>108</v>
      </c>
      <c r="I89" s="70" t="s">
        <v>97</v>
      </c>
      <c r="J89" s="70" t="s">
        <v>98</v>
      </c>
      <c r="K89" s="70" t="s">
        <v>419</v>
      </c>
      <c r="L89" s="70" t="s">
        <v>420</v>
      </c>
      <c r="M89" s="54">
        <v>251</v>
      </c>
      <c r="N89" s="5" t="s">
        <v>186</v>
      </c>
      <c r="O89" s="5"/>
      <c r="P89" s="34">
        <v>4.645</v>
      </c>
      <c r="Q89" s="34"/>
      <c r="R89" s="5">
        <v>2012</v>
      </c>
      <c r="S89" s="34">
        <v>86472.835</v>
      </c>
      <c r="T89" s="34">
        <v>86472.835</v>
      </c>
      <c r="U89" s="34">
        <f>T89-V89</f>
        <v>40022.83500000001</v>
      </c>
      <c r="V89" s="34">
        <v>46450</v>
      </c>
    </row>
    <row r="90" spans="1:22" s="13" customFormat="1" ht="19.5">
      <c r="A90" s="10"/>
      <c r="B90" s="10"/>
      <c r="C90" s="140" t="s">
        <v>120</v>
      </c>
      <c r="D90" s="140"/>
      <c r="E90" s="1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2">
        <f>P91+P99+P104+P108</f>
        <v>60.828</v>
      </c>
      <c r="Q90" s="12">
        <f aca="true" t="shared" si="13" ref="Q90:V90">Q91+Q99+Q104+Q108</f>
        <v>73.1</v>
      </c>
      <c r="R90" s="12"/>
      <c r="S90" s="12">
        <f t="shared" si="13"/>
        <v>692150.546</v>
      </c>
      <c r="T90" s="12">
        <f t="shared" si="13"/>
        <v>654790.056</v>
      </c>
      <c r="U90" s="12">
        <f t="shared" si="13"/>
        <v>118124.256</v>
      </c>
      <c r="V90" s="12">
        <f t="shared" si="13"/>
        <v>536665.8</v>
      </c>
    </row>
    <row r="91" spans="1:22" s="18" customFormat="1" ht="18.75">
      <c r="A91" s="16"/>
      <c r="B91" s="16"/>
      <c r="C91" s="15" t="s">
        <v>63</v>
      </c>
      <c r="D91" s="15"/>
      <c r="E91" s="17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30">
        <f aca="true" t="shared" si="14" ref="P91:V91">SUM(P92:P98)</f>
        <v>24.808000000000003</v>
      </c>
      <c r="Q91" s="30">
        <f>SUM(Q92:Q98)</f>
        <v>50</v>
      </c>
      <c r="R91" s="30"/>
      <c r="S91" s="30">
        <f t="shared" si="14"/>
        <v>235818.459</v>
      </c>
      <c r="T91" s="30">
        <f t="shared" si="14"/>
        <v>227470.16</v>
      </c>
      <c r="U91" s="30">
        <f t="shared" si="14"/>
        <v>38904.36</v>
      </c>
      <c r="V91" s="30">
        <f t="shared" si="14"/>
        <v>188565.8</v>
      </c>
    </row>
    <row r="92" spans="1:22" s="26" customFormat="1" ht="108" customHeight="1">
      <c r="A92" s="38">
        <v>1</v>
      </c>
      <c r="B92" s="86" t="s">
        <v>96</v>
      </c>
      <c r="C92" s="5" t="s">
        <v>195</v>
      </c>
      <c r="D92" s="5" t="s">
        <v>332</v>
      </c>
      <c r="E92" s="37" t="s">
        <v>37</v>
      </c>
      <c r="F92" s="5" t="s">
        <v>101</v>
      </c>
      <c r="G92" s="57" t="s">
        <v>83</v>
      </c>
      <c r="H92" s="69">
        <v>108</v>
      </c>
      <c r="I92" s="70" t="s">
        <v>97</v>
      </c>
      <c r="J92" s="70" t="s">
        <v>98</v>
      </c>
      <c r="K92" s="70" t="s">
        <v>419</v>
      </c>
      <c r="L92" s="70" t="s">
        <v>420</v>
      </c>
      <c r="M92" s="54">
        <v>251</v>
      </c>
      <c r="N92" s="5" t="s">
        <v>186</v>
      </c>
      <c r="O92" s="5"/>
      <c r="P92" s="34">
        <v>2.45</v>
      </c>
      <c r="Q92" s="34"/>
      <c r="R92" s="5">
        <v>2012</v>
      </c>
      <c r="S92" s="34">
        <v>13093.395</v>
      </c>
      <c r="T92" s="34">
        <v>12260.067</v>
      </c>
      <c r="U92" s="34">
        <v>613.067</v>
      </c>
      <c r="V92" s="34">
        <f aca="true" t="shared" si="15" ref="V92:V98">T92-U92</f>
        <v>11647</v>
      </c>
    </row>
    <row r="93" spans="1:22" s="26" customFormat="1" ht="72.75" customHeight="1">
      <c r="A93" s="38">
        <v>2</v>
      </c>
      <c r="B93" s="86" t="s">
        <v>96</v>
      </c>
      <c r="C93" s="5" t="s">
        <v>196</v>
      </c>
      <c r="D93" s="5" t="s">
        <v>249</v>
      </c>
      <c r="E93" s="37" t="s">
        <v>37</v>
      </c>
      <c r="F93" s="5" t="s">
        <v>101</v>
      </c>
      <c r="G93" s="57" t="s">
        <v>83</v>
      </c>
      <c r="H93" s="69">
        <v>108</v>
      </c>
      <c r="I93" s="70" t="s">
        <v>97</v>
      </c>
      <c r="J93" s="70" t="s">
        <v>98</v>
      </c>
      <c r="K93" s="70" t="s">
        <v>419</v>
      </c>
      <c r="L93" s="70" t="s">
        <v>420</v>
      </c>
      <c r="M93" s="54">
        <v>251</v>
      </c>
      <c r="N93" s="5" t="s">
        <v>186</v>
      </c>
      <c r="O93" s="5"/>
      <c r="P93" s="34">
        <v>5</v>
      </c>
      <c r="Q93" s="34"/>
      <c r="R93" s="5">
        <v>2012</v>
      </c>
      <c r="S93" s="34">
        <v>42317.815</v>
      </c>
      <c r="T93" s="34">
        <v>41280.725</v>
      </c>
      <c r="U93" s="34">
        <v>2064.125</v>
      </c>
      <c r="V93" s="34">
        <f t="shared" si="15"/>
        <v>39216.6</v>
      </c>
    </row>
    <row r="94" spans="1:22" s="26" customFormat="1" ht="90" customHeight="1">
      <c r="A94" s="38">
        <v>3</v>
      </c>
      <c r="B94" s="86" t="s">
        <v>96</v>
      </c>
      <c r="C94" s="5" t="s">
        <v>197</v>
      </c>
      <c r="D94" s="5" t="s">
        <v>250</v>
      </c>
      <c r="E94" s="37" t="s">
        <v>205</v>
      </c>
      <c r="F94" s="5" t="s">
        <v>101</v>
      </c>
      <c r="G94" s="57" t="s">
        <v>83</v>
      </c>
      <c r="H94" s="69">
        <v>108</v>
      </c>
      <c r="I94" s="70" t="s">
        <v>97</v>
      </c>
      <c r="J94" s="70" t="s">
        <v>98</v>
      </c>
      <c r="K94" s="70" t="s">
        <v>419</v>
      </c>
      <c r="L94" s="70" t="s">
        <v>420</v>
      </c>
      <c r="M94" s="54">
        <v>251</v>
      </c>
      <c r="N94" s="5" t="s">
        <v>186</v>
      </c>
      <c r="O94" s="5"/>
      <c r="P94" s="34">
        <v>3.583</v>
      </c>
      <c r="Q94" s="34"/>
      <c r="R94" s="5">
        <v>2012</v>
      </c>
      <c r="S94" s="34">
        <v>60730.291</v>
      </c>
      <c r="T94" s="34">
        <v>60261.158</v>
      </c>
      <c r="U94" s="34">
        <v>24431.158</v>
      </c>
      <c r="V94" s="34">
        <f t="shared" si="15"/>
        <v>35830</v>
      </c>
    </row>
    <row r="95" spans="1:22" s="26" customFormat="1" ht="90" customHeight="1">
      <c r="A95" s="38">
        <v>4</v>
      </c>
      <c r="B95" s="86" t="s">
        <v>96</v>
      </c>
      <c r="C95" s="5" t="s">
        <v>198</v>
      </c>
      <c r="D95" s="5" t="s">
        <v>251</v>
      </c>
      <c r="E95" s="37" t="s">
        <v>37</v>
      </c>
      <c r="F95" s="5" t="s">
        <v>101</v>
      </c>
      <c r="G95" s="57" t="s">
        <v>83</v>
      </c>
      <c r="H95" s="69">
        <v>108</v>
      </c>
      <c r="I95" s="70" t="s">
        <v>97</v>
      </c>
      <c r="J95" s="70" t="s">
        <v>98</v>
      </c>
      <c r="K95" s="70" t="s">
        <v>419</v>
      </c>
      <c r="L95" s="70" t="s">
        <v>420</v>
      </c>
      <c r="M95" s="54">
        <v>251</v>
      </c>
      <c r="N95" s="5" t="s">
        <v>186</v>
      </c>
      <c r="O95" s="5" t="s">
        <v>99</v>
      </c>
      <c r="P95" s="34">
        <v>4.987</v>
      </c>
      <c r="Q95" s="34">
        <v>50</v>
      </c>
      <c r="R95" s="5">
        <v>2012</v>
      </c>
      <c r="S95" s="34">
        <v>57590.804</v>
      </c>
      <c r="T95" s="34">
        <v>55164.382</v>
      </c>
      <c r="U95" s="34">
        <v>5500.382</v>
      </c>
      <c r="V95" s="34">
        <f t="shared" si="15"/>
        <v>49664</v>
      </c>
    </row>
    <row r="96" spans="1:22" s="26" customFormat="1" ht="90" customHeight="1">
      <c r="A96" s="38">
        <v>5</v>
      </c>
      <c r="B96" s="86" t="s">
        <v>96</v>
      </c>
      <c r="C96" s="5" t="s">
        <v>199</v>
      </c>
      <c r="D96" s="5" t="s">
        <v>252</v>
      </c>
      <c r="E96" s="37" t="s">
        <v>37</v>
      </c>
      <c r="F96" s="5" t="s">
        <v>101</v>
      </c>
      <c r="G96" s="57" t="s">
        <v>83</v>
      </c>
      <c r="H96" s="69">
        <v>108</v>
      </c>
      <c r="I96" s="70" t="s">
        <v>97</v>
      </c>
      <c r="J96" s="70" t="s">
        <v>98</v>
      </c>
      <c r="K96" s="70" t="s">
        <v>419</v>
      </c>
      <c r="L96" s="70" t="s">
        <v>420</v>
      </c>
      <c r="M96" s="54">
        <v>251</v>
      </c>
      <c r="N96" s="5" t="s">
        <v>186</v>
      </c>
      <c r="O96" s="5"/>
      <c r="P96" s="34">
        <v>2.018</v>
      </c>
      <c r="Q96" s="34"/>
      <c r="R96" s="5">
        <v>2012</v>
      </c>
      <c r="S96" s="34">
        <v>20319.684</v>
      </c>
      <c r="T96" s="34">
        <v>19885.255</v>
      </c>
      <c r="U96" s="34">
        <v>994.355</v>
      </c>
      <c r="V96" s="34">
        <f t="shared" si="15"/>
        <v>18890.9</v>
      </c>
    </row>
    <row r="97" spans="1:22" s="26" customFormat="1" ht="90" customHeight="1">
      <c r="A97" s="38">
        <v>6</v>
      </c>
      <c r="B97" s="86" t="s">
        <v>96</v>
      </c>
      <c r="C97" s="5" t="s">
        <v>35</v>
      </c>
      <c r="D97" s="5" t="s">
        <v>253</v>
      </c>
      <c r="E97" s="37" t="s">
        <v>37</v>
      </c>
      <c r="F97" s="5" t="s">
        <v>101</v>
      </c>
      <c r="G97" s="57" t="s">
        <v>83</v>
      </c>
      <c r="H97" s="69">
        <v>108</v>
      </c>
      <c r="I97" s="70" t="s">
        <v>97</v>
      </c>
      <c r="J97" s="70" t="s">
        <v>98</v>
      </c>
      <c r="K97" s="70" t="s">
        <v>419</v>
      </c>
      <c r="L97" s="70" t="s">
        <v>420</v>
      </c>
      <c r="M97" s="54">
        <v>251</v>
      </c>
      <c r="N97" s="5" t="s">
        <v>186</v>
      </c>
      <c r="O97" s="5"/>
      <c r="P97" s="34">
        <v>4.697</v>
      </c>
      <c r="Q97" s="34"/>
      <c r="R97" s="5">
        <v>2012</v>
      </c>
      <c r="S97" s="34">
        <v>14564.81</v>
      </c>
      <c r="T97" s="34">
        <v>13249.866</v>
      </c>
      <c r="U97" s="34">
        <v>662.566</v>
      </c>
      <c r="V97" s="34">
        <f t="shared" si="15"/>
        <v>12587.3</v>
      </c>
    </row>
    <row r="98" spans="1:22" s="26" customFormat="1" ht="72.75" customHeight="1">
      <c r="A98" s="38">
        <v>7</v>
      </c>
      <c r="B98" s="86" t="s">
        <v>96</v>
      </c>
      <c r="C98" s="5" t="s">
        <v>36</v>
      </c>
      <c r="D98" s="5" t="s">
        <v>254</v>
      </c>
      <c r="E98" s="37" t="s">
        <v>37</v>
      </c>
      <c r="F98" s="5" t="s">
        <v>101</v>
      </c>
      <c r="G98" s="57" t="s">
        <v>83</v>
      </c>
      <c r="H98" s="69">
        <v>108</v>
      </c>
      <c r="I98" s="70" t="s">
        <v>97</v>
      </c>
      <c r="J98" s="70" t="s">
        <v>98</v>
      </c>
      <c r="K98" s="70" t="s">
        <v>419</v>
      </c>
      <c r="L98" s="70" t="s">
        <v>420</v>
      </c>
      <c r="M98" s="54">
        <v>251</v>
      </c>
      <c r="N98" s="5" t="s">
        <v>186</v>
      </c>
      <c r="O98" s="5"/>
      <c r="P98" s="34">
        <v>2.073</v>
      </c>
      <c r="Q98" s="34"/>
      <c r="R98" s="5">
        <v>2012</v>
      </c>
      <c r="S98" s="34">
        <v>27201.66</v>
      </c>
      <c r="T98" s="34">
        <v>25368.707</v>
      </c>
      <c r="U98" s="34">
        <v>4638.707</v>
      </c>
      <c r="V98" s="34">
        <f t="shared" si="15"/>
        <v>20730</v>
      </c>
    </row>
    <row r="99" spans="1:22" s="18" customFormat="1" ht="18.75">
      <c r="A99" s="16"/>
      <c r="B99" s="16"/>
      <c r="C99" s="15" t="s">
        <v>115</v>
      </c>
      <c r="D99" s="15"/>
      <c r="E99" s="17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30">
        <f>SUM(P100:P103)</f>
        <v>10</v>
      </c>
      <c r="Q99" s="30">
        <f aca="true" t="shared" si="16" ref="Q99:V99">SUM(Q100:Q103)</f>
        <v>0</v>
      </c>
      <c r="R99" s="30"/>
      <c r="S99" s="30">
        <f t="shared" si="16"/>
        <v>106928.1</v>
      </c>
      <c r="T99" s="30">
        <f t="shared" si="16"/>
        <v>106928.1</v>
      </c>
      <c r="U99" s="30">
        <f t="shared" si="16"/>
        <v>6928.1</v>
      </c>
      <c r="V99" s="30">
        <f t="shared" si="16"/>
        <v>100000</v>
      </c>
    </row>
    <row r="100" spans="1:22" s="26" customFormat="1" ht="66.75" customHeight="1">
      <c r="A100" s="38">
        <v>1</v>
      </c>
      <c r="B100" s="86" t="s">
        <v>96</v>
      </c>
      <c r="C100" s="5" t="s">
        <v>105</v>
      </c>
      <c r="D100" s="5" t="s">
        <v>43</v>
      </c>
      <c r="E100" s="37" t="s">
        <v>37</v>
      </c>
      <c r="F100" s="5" t="s">
        <v>101</v>
      </c>
      <c r="G100" s="57" t="s">
        <v>83</v>
      </c>
      <c r="H100" s="69">
        <v>108</v>
      </c>
      <c r="I100" s="70" t="s">
        <v>97</v>
      </c>
      <c r="J100" s="70" t="s">
        <v>98</v>
      </c>
      <c r="K100" s="70" t="s">
        <v>419</v>
      </c>
      <c r="L100" s="70" t="s">
        <v>420</v>
      </c>
      <c r="M100" s="54">
        <v>251</v>
      </c>
      <c r="N100" s="5" t="s">
        <v>186</v>
      </c>
      <c r="O100" s="5"/>
      <c r="P100" s="34">
        <v>2.2</v>
      </c>
      <c r="Q100" s="34"/>
      <c r="R100" s="5">
        <v>2012</v>
      </c>
      <c r="S100" s="34">
        <v>24097.55</v>
      </c>
      <c r="T100" s="34">
        <v>24097.55</v>
      </c>
      <c r="U100" s="34">
        <v>2097.55</v>
      </c>
      <c r="V100" s="34">
        <f>T100-U100</f>
        <v>22000</v>
      </c>
    </row>
    <row r="101" spans="1:22" s="26" customFormat="1" ht="66.75" customHeight="1">
      <c r="A101" s="38">
        <v>2</v>
      </c>
      <c r="B101" s="86" t="s">
        <v>96</v>
      </c>
      <c r="C101" s="5" t="s">
        <v>103</v>
      </c>
      <c r="D101" s="5" t="s">
        <v>104</v>
      </c>
      <c r="E101" s="37" t="s">
        <v>37</v>
      </c>
      <c r="F101" s="5" t="s">
        <v>101</v>
      </c>
      <c r="G101" s="57" t="s">
        <v>83</v>
      </c>
      <c r="H101" s="69">
        <v>108</v>
      </c>
      <c r="I101" s="70" t="s">
        <v>97</v>
      </c>
      <c r="J101" s="70" t="s">
        <v>98</v>
      </c>
      <c r="K101" s="70" t="s">
        <v>419</v>
      </c>
      <c r="L101" s="70" t="s">
        <v>420</v>
      </c>
      <c r="M101" s="54">
        <v>251</v>
      </c>
      <c r="N101" s="5" t="s">
        <v>186</v>
      </c>
      <c r="O101" s="5"/>
      <c r="P101" s="34">
        <v>2.8</v>
      </c>
      <c r="Q101" s="34"/>
      <c r="R101" s="5">
        <v>2012</v>
      </c>
      <c r="S101" s="34">
        <v>29745.31</v>
      </c>
      <c r="T101" s="34">
        <v>29745.31</v>
      </c>
      <c r="U101" s="34">
        <v>1745.31</v>
      </c>
      <c r="V101" s="34">
        <f>T101-U101</f>
        <v>28000</v>
      </c>
    </row>
    <row r="102" spans="1:22" s="26" customFormat="1" ht="56.25" customHeight="1">
      <c r="A102" s="141">
        <v>3</v>
      </c>
      <c r="B102" s="143" t="s">
        <v>96</v>
      </c>
      <c r="C102" s="134" t="s">
        <v>108</v>
      </c>
      <c r="D102" s="5" t="s">
        <v>106</v>
      </c>
      <c r="E102" s="132" t="s">
        <v>37</v>
      </c>
      <c r="F102" s="134" t="s">
        <v>101</v>
      </c>
      <c r="G102" s="136" t="s">
        <v>83</v>
      </c>
      <c r="H102" s="138">
        <v>108</v>
      </c>
      <c r="I102" s="146" t="s">
        <v>97</v>
      </c>
      <c r="J102" s="146" t="s">
        <v>98</v>
      </c>
      <c r="K102" s="146" t="s">
        <v>419</v>
      </c>
      <c r="L102" s="146" t="s">
        <v>420</v>
      </c>
      <c r="M102" s="148">
        <v>251</v>
      </c>
      <c r="N102" s="134" t="s">
        <v>186</v>
      </c>
      <c r="O102" s="134"/>
      <c r="P102" s="144">
        <v>5</v>
      </c>
      <c r="Q102" s="144"/>
      <c r="R102" s="134">
        <v>2012</v>
      </c>
      <c r="S102" s="144">
        <v>53085.24</v>
      </c>
      <c r="T102" s="144">
        <v>53085.24</v>
      </c>
      <c r="U102" s="144">
        <v>3085.24</v>
      </c>
      <c r="V102" s="144">
        <f>T102-U102</f>
        <v>50000</v>
      </c>
    </row>
    <row r="103" spans="1:22" s="26" customFormat="1" ht="40.5" customHeight="1">
      <c r="A103" s="142"/>
      <c r="B103" s="143"/>
      <c r="C103" s="135"/>
      <c r="D103" s="5" t="s">
        <v>107</v>
      </c>
      <c r="E103" s="133"/>
      <c r="F103" s="135"/>
      <c r="G103" s="137"/>
      <c r="H103" s="139"/>
      <c r="I103" s="147"/>
      <c r="J103" s="147"/>
      <c r="K103" s="147"/>
      <c r="L103" s="147"/>
      <c r="M103" s="149"/>
      <c r="N103" s="135"/>
      <c r="O103" s="135"/>
      <c r="P103" s="145"/>
      <c r="Q103" s="145"/>
      <c r="R103" s="135"/>
      <c r="S103" s="145"/>
      <c r="T103" s="145"/>
      <c r="U103" s="145"/>
      <c r="V103" s="145"/>
    </row>
    <row r="104" spans="1:22" s="18" customFormat="1" ht="18.75">
      <c r="A104" s="16"/>
      <c r="B104" s="16"/>
      <c r="C104" s="15" t="s">
        <v>134</v>
      </c>
      <c r="D104" s="15"/>
      <c r="E104" s="17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30">
        <f aca="true" t="shared" si="17" ref="P104:V104">SUM(P105:P107)</f>
        <v>12.12</v>
      </c>
      <c r="Q104" s="30">
        <f t="shared" si="17"/>
        <v>23.1</v>
      </c>
      <c r="R104" s="30"/>
      <c r="S104" s="30">
        <f t="shared" si="17"/>
        <v>127304.1</v>
      </c>
      <c r="T104" s="30">
        <f t="shared" si="17"/>
        <v>118989.79999999999</v>
      </c>
      <c r="U104" s="30">
        <f t="shared" si="17"/>
        <v>9889.800000000001</v>
      </c>
      <c r="V104" s="30">
        <f t="shared" si="17"/>
        <v>109100</v>
      </c>
    </row>
    <row r="105" spans="1:22" s="26" customFormat="1" ht="61.5" customHeight="1">
      <c r="A105" s="38">
        <v>1</v>
      </c>
      <c r="B105" s="86" t="s">
        <v>96</v>
      </c>
      <c r="C105" s="5" t="s">
        <v>410</v>
      </c>
      <c r="D105" s="5" t="s">
        <v>347</v>
      </c>
      <c r="E105" s="37" t="s">
        <v>37</v>
      </c>
      <c r="F105" s="5" t="s">
        <v>101</v>
      </c>
      <c r="G105" s="57" t="s">
        <v>83</v>
      </c>
      <c r="H105" s="69">
        <v>108</v>
      </c>
      <c r="I105" s="70" t="s">
        <v>97</v>
      </c>
      <c r="J105" s="70" t="s">
        <v>98</v>
      </c>
      <c r="K105" s="70" t="s">
        <v>419</v>
      </c>
      <c r="L105" s="70" t="s">
        <v>420</v>
      </c>
      <c r="M105" s="54">
        <v>251</v>
      </c>
      <c r="N105" s="5" t="s">
        <v>186</v>
      </c>
      <c r="O105" s="5" t="s">
        <v>99</v>
      </c>
      <c r="P105" s="34">
        <v>4.55</v>
      </c>
      <c r="Q105" s="34">
        <v>23.1</v>
      </c>
      <c r="R105" s="5">
        <v>2012</v>
      </c>
      <c r="S105" s="34">
        <v>41170.2</v>
      </c>
      <c r="T105" s="34">
        <v>36440.74</v>
      </c>
      <c r="U105" s="34">
        <v>1840.74</v>
      </c>
      <c r="V105" s="34">
        <f>T105-U105</f>
        <v>34600</v>
      </c>
    </row>
    <row r="106" spans="1:22" s="26" customFormat="1" ht="61.5" customHeight="1">
      <c r="A106" s="38">
        <v>2</v>
      </c>
      <c r="B106" s="86" t="s">
        <v>96</v>
      </c>
      <c r="C106" s="5" t="s">
        <v>348</v>
      </c>
      <c r="D106" s="5" t="s">
        <v>349</v>
      </c>
      <c r="E106" s="37" t="s">
        <v>37</v>
      </c>
      <c r="F106" s="5" t="s">
        <v>101</v>
      </c>
      <c r="G106" s="57" t="s">
        <v>83</v>
      </c>
      <c r="H106" s="69">
        <v>108</v>
      </c>
      <c r="I106" s="70" t="s">
        <v>97</v>
      </c>
      <c r="J106" s="70" t="s">
        <v>98</v>
      </c>
      <c r="K106" s="70" t="s">
        <v>419</v>
      </c>
      <c r="L106" s="70" t="s">
        <v>420</v>
      </c>
      <c r="M106" s="54">
        <v>251</v>
      </c>
      <c r="N106" s="5" t="s">
        <v>186</v>
      </c>
      <c r="O106" s="5"/>
      <c r="P106" s="34">
        <v>4.9</v>
      </c>
      <c r="Q106" s="34"/>
      <c r="R106" s="5">
        <v>2012</v>
      </c>
      <c r="S106" s="34">
        <v>58689.62</v>
      </c>
      <c r="T106" s="34">
        <v>55704.13</v>
      </c>
      <c r="U106" s="34">
        <v>6704.13</v>
      </c>
      <c r="V106" s="34">
        <f>T106-U106</f>
        <v>49000</v>
      </c>
    </row>
    <row r="107" spans="1:22" s="26" customFormat="1" ht="61.5" customHeight="1">
      <c r="A107" s="38">
        <v>3</v>
      </c>
      <c r="B107" s="86" t="s">
        <v>96</v>
      </c>
      <c r="C107" s="5" t="s">
        <v>233</v>
      </c>
      <c r="D107" s="5" t="s">
        <v>350</v>
      </c>
      <c r="E107" s="37" t="s">
        <v>37</v>
      </c>
      <c r="F107" s="5" t="s">
        <v>101</v>
      </c>
      <c r="G107" s="57" t="s">
        <v>83</v>
      </c>
      <c r="H107" s="69">
        <v>108</v>
      </c>
      <c r="I107" s="70" t="s">
        <v>97</v>
      </c>
      <c r="J107" s="70" t="s">
        <v>98</v>
      </c>
      <c r="K107" s="70" t="s">
        <v>419</v>
      </c>
      <c r="L107" s="70" t="s">
        <v>420</v>
      </c>
      <c r="M107" s="54">
        <v>251</v>
      </c>
      <c r="N107" s="5" t="s">
        <v>186</v>
      </c>
      <c r="O107" s="5"/>
      <c r="P107" s="34">
        <v>2.67</v>
      </c>
      <c r="Q107" s="34"/>
      <c r="R107" s="5">
        <v>2012</v>
      </c>
      <c r="S107" s="34">
        <v>27444.28</v>
      </c>
      <c r="T107" s="34">
        <v>26844.93</v>
      </c>
      <c r="U107" s="34">
        <v>1344.93</v>
      </c>
      <c r="V107" s="34">
        <f>T107-U107</f>
        <v>25500</v>
      </c>
    </row>
    <row r="108" spans="1:22" s="18" customFormat="1" ht="18.75">
      <c r="A108" s="16"/>
      <c r="B108" s="16"/>
      <c r="C108" s="15" t="s">
        <v>64</v>
      </c>
      <c r="D108" s="15"/>
      <c r="E108" s="17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30">
        <f aca="true" t="shared" si="18" ref="P108:V108">SUM(P109:P114)</f>
        <v>13.9</v>
      </c>
      <c r="Q108" s="30">
        <f t="shared" si="18"/>
        <v>0</v>
      </c>
      <c r="R108" s="30"/>
      <c r="S108" s="30">
        <f t="shared" si="18"/>
        <v>222099.887</v>
      </c>
      <c r="T108" s="30">
        <f t="shared" si="18"/>
        <v>201401.99599999998</v>
      </c>
      <c r="U108" s="30">
        <f t="shared" si="18"/>
        <v>62401.996</v>
      </c>
      <c r="V108" s="30">
        <f t="shared" si="18"/>
        <v>139000</v>
      </c>
    </row>
    <row r="109" spans="1:22" s="26" customFormat="1" ht="78.75" customHeight="1">
      <c r="A109" s="38">
        <v>1</v>
      </c>
      <c r="B109" s="86" t="s">
        <v>96</v>
      </c>
      <c r="C109" s="5" t="s">
        <v>189</v>
      </c>
      <c r="D109" s="5" t="s">
        <v>255</v>
      </c>
      <c r="E109" s="37" t="s">
        <v>37</v>
      </c>
      <c r="F109" s="5" t="s">
        <v>101</v>
      </c>
      <c r="G109" s="57" t="s">
        <v>83</v>
      </c>
      <c r="H109" s="69">
        <v>108</v>
      </c>
      <c r="I109" s="70" t="s">
        <v>97</v>
      </c>
      <c r="J109" s="70" t="s">
        <v>98</v>
      </c>
      <c r="K109" s="70" t="s">
        <v>419</v>
      </c>
      <c r="L109" s="70" t="s">
        <v>420</v>
      </c>
      <c r="M109" s="54">
        <v>251</v>
      </c>
      <c r="N109" s="5" t="s">
        <v>186</v>
      </c>
      <c r="O109" s="5"/>
      <c r="P109" s="34">
        <v>3.5</v>
      </c>
      <c r="Q109" s="34"/>
      <c r="R109" s="5">
        <v>2012</v>
      </c>
      <c r="S109" s="34">
        <v>66695.418</v>
      </c>
      <c r="T109" s="34">
        <v>61421.298</v>
      </c>
      <c r="U109" s="34">
        <v>26421.298</v>
      </c>
      <c r="V109" s="34">
        <f aca="true" t="shared" si="19" ref="V109:V114">T109-U109</f>
        <v>35000</v>
      </c>
    </row>
    <row r="110" spans="1:22" s="26" customFormat="1" ht="78.75" customHeight="1">
      <c r="A110" s="38">
        <v>2</v>
      </c>
      <c r="B110" s="86" t="s">
        <v>96</v>
      </c>
      <c r="C110" s="5" t="s">
        <v>190</v>
      </c>
      <c r="D110" s="5" t="s">
        <v>281</v>
      </c>
      <c r="E110" s="37" t="s">
        <v>37</v>
      </c>
      <c r="F110" s="5" t="s">
        <v>101</v>
      </c>
      <c r="G110" s="57" t="s">
        <v>83</v>
      </c>
      <c r="H110" s="69">
        <v>108</v>
      </c>
      <c r="I110" s="70" t="s">
        <v>97</v>
      </c>
      <c r="J110" s="70" t="s">
        <v>98</v>
      </c>
      <c r="K110" s="70" t="s">
        <v>419</v>
      </c>
      <c r="L110" s="70" t="s">
        <v>420</v>
      </c>
      <c r="M110" s="54">
        <v>251</v>
      </c>
      <c r="N110" s="5" t="s">
        <v>186</v>
      </c>
      <c r="O110" s="5"/>
      <c r="P110" s="34">
        <v>5</v>
      </c>
      <c r="Q110" s="34"/>
      <c r="R110" s="5">
        <v>2012</v>
      </c>
      <c r="S110" s="34">
        <v>65029.837</v>
      </c>
      <c r="T110" s="34">
        <v>60556.03</v>
      </c>
      <c r="U110" s="34">
        <v>10556.03</v>
      </c>
      <c r="V110" s="34">
        <f t="shared" si="19"/>
        <v>50000</v>
      </c>
    </row>
    <row r="111" spans="1:22" s="26" customFormat="1" ht="78.75" customHeight="1">
      <c r="A111" s="38">
        <v>3</v>
      </c>
      <c r="B111" s="86" t="s">
        <v>96</v>
      </c>
      <c r="C111" s="5" t="s">
        <v>191</v>
      </c>
      <c r="D111" s="5" t="s">
        <v>42</v>
      </c>
      <c r="E111" s="37" t="s">
        <v>37</v>
      </c>
      <c r="F111" s="5" t="s">
        <v>101</v>
      </c>
      <c r="G111" s="57" t="s">
        <v>83</v>
      </c>
      <c r="H111" s="69">
        <v>108</v>
      </c>
      <c r="I111" s="70" t="s">
        <v>97</v>
      </c>
      <c r="J111" s="70" t="s">
        <v>98</v>
      </c>
      <c r="K111" s="70" t="s">
        <v>419</v>
      </c>
      <c r="L111" s="70" t="s">
        <v>420</v>
      </c>
      <c r="M111" s="54">
        <v>251</v>
      </c>
      <c r="N111" s="5" t="s">
        <v>186</v>
      </c>
      <c r="O111" s="5"/>
      <c r="P111" s="34">
        <v>0.9</v>
      </c>
      <c r="Q111" s="34"/>
      <c r="R111" s="5">
        <v>2012</v>
      </c>
      <c r="S111" s="34">
        <v>13120.935</v>
      </c>
      <c r="T111" s="34">
        <v>10933.59</v>
      </c>
      <c r="U111" s="34">
        <v>1933.59</v>
      </c>
      <c r="V111" s="34">
        <f t="shared" si="19"/>
        <v>9000</v>
      </c>
    </row>
    <row r="112" spans="1:22" s="26" customFormat="1" ht="78.75" customHeight="1">
      <c r="A112" s="38">
        <v>4</v>
      </c>
      <c r="B112" s="86" t="s">
        <v>96</v>
      </c>
      <c r="C112" s="5" t="s">
        <v>192</v>
      </c>
      <c r="D112" s="5" t="s">
        <v>359</v>
      </c>
      <c r="E112" s="37" t="s">
        <v>37</v>
      </c>
      <c r="F112" s="5" t="s">
        <v>101</v>
      </c>
      <c r="G112" s="57" t="s">
        <v>83</v>
      </c>
      <c r="H112" s="69">
        <v>108</v>
      </c>
      <c r="I112" s="70" t="s">
        <v>97</v>
      </c>
      <c r="J112" s="70" t="s">
        <v>98</v>
      </c>
      <c r="K112" s="70" t="s">
        <v>419</v>
      </c>
      <c r="L112" s="70" t="s">
        <v>420</v>
      </c>
      <c r="M112" s="54">
        <v>251</v>
      </c>
      <c r="N112" s="5" t="s">
        <v>186</v>
      </c>
      <c r="O112" s="5"/>
      <c r="P112" s="34">
        <v>1</v>
      </c>
      <c r="Q112" s="34"/>
      <c r="R112" s="5">
        <v>2012</v>
      </c>
      <c r="S112" s="34">
        <v>13848.954</v>
      </c>
      <c r="T112" s="34">
        <v>12159.746</v>
      </c>
      <c r="U112" s="34">
        <v>2159.746</v>
      </c>
      <c r="V112" s="34">
        <f t="shared" si="19"/>
        <v>10000</v>
      </c>
    </row>
    <row r="113" spans="1:22" s="26" customFormat="1" ht="78.75" customHeight="1">
      <c r="A113" s="38">
        <v>5</v>
      </c>
      <c r="B113" s="86" t="s">
        <v>96</v>
      </c>
      <c r="C113" s="5" t="s">
        <v>193</v>
      </c>
      <c r="D113" s="5" t="s">
        <v>360</v>
      </c>
      <c r="E113" s="37" t="s">
        <v>37</v>
      </c>
      <c r="F113" s="5" t="s">
        <v>101</v>
      </c>
      <c r="G113" s="57" t="s">
        <v>83</v>
      </c>
      <c r="H113" s="69">
        <v>108</v>
      </c>
      <c r="I113" s="70" t="s">
        <v>97</v>
      </c>
      <c r="J113" s="70" t="s">
        <v>98</v>
      </c>
      <c r="K113" s="70" t="s">
        <v>419</v>
      </c>
      <c r="L113" s="70" t="s">
        <v>420</v>
      </c>
      <c r="M113" s="54">
        <v>251</v>
      </c>
      <c r="N113" s="5" t="s">
        <v>186</v>
      </c>
      <c r="O113" s="5"/>
      <c r="P113" s="34">
        <v>1.5</v>
      </c>
      <c r="Q113" s="34"/>
      <c r="R113" s="5">
        <v>2012</v>
      </c>
      <c r="S113" s="34">
        <v>21142.437</v>
      </c>
      <c r="T113" s="34">
        <v>18225.639</v>
      </c>
      <c r="U113" s="34">
        <v>3225.639</v>
      </c>
      <c r="V113" s="34">
        <f t="shared" si="19"/>
        <v>15000</v>
      </c>
    </row>
    <row r="114" spans="1:22" s="26" customFormat="1" ht="78.75" customHeight="1">
      <c r="A114" s="38">
        <v>6</v>
      </c>
      <c r="B114" s="86" t="s">
        <v>96</v>
      </c>
      <c r="C114" s="5" t="s">
        <v>194</v>
      </c>
      <c r="D114" s="5" t="s">
        <v>41</v>
      </c>
      <c r="E114" s="37" t="s">
        <v>37</v>
      </c>
      <c r="F114" s="5" t="s">
        <v>101</v>
      </c>
      <c r="G114" s="57" t="s">
        <v>83</v>
      </c>
      <c r="H114" s="69">
        <v>108</v>
      </c>
      <c r="I114" s="70" t="s">
        <v>97</v>
      </c>
      <c r="J114" s="70" t="s">
        <v>98</v>
      </c>
      <c r="K114" s="70" t="s">
        <v>419</v>
      </c>
      <c r="L114" s="70" t="s">
        <v>420</v>
      </c>
      <c r="M114" s="54">
        <v>251</v>
      </c>
      <c r="N114" s="5" t="s">
        <v>186</v>
      </c>
      <c r="O114" s="5"/>
      <c r="P114" s="34">
        <v>2</v>
      </c>
      <c r="Q114" s="34"/>
      <c r="R114" s="5">
        <v>2012</v>
      </c>
      <c r="S114" s="34">
        <v>42262.306</v>
      </c>
      <c r="T114" s="34">
        <v>38105.693</v>
      </c>
      <c r="U114" s="34">
        <v>18105.693</v>
      </c>
      <c r="V114" s="34">
        <f t="shared" si="19"/>
        <v>20000</v>
      </c>
    </row>
    <row r="115" spans="1:22" s="13" customFormat="1" ht="19.5">
      <c r="A115" s="10" t="s">
        <v>13</v>
      </c>
      <c r="B115" s="10"/>
      <c r="C115" s="140" t="s">
        <v>14</v>
      </c>
      <c r="D115" s="140"/>
      <c r="E115" s="11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2">
        <f aca="true" t="shared" si="20" ref="P115:V115">P116+P127+P133+P143+P160+P175+P180+P182+P193</f>
        <v>150.724</v>
      </c>
      <c r="Q115" s="12">
        <f>Q116+Q127+Q133+Q143+Q160+Q175+Q180+Q182+Q193</f>
        <v>136.99</v>
      </c>
      <c r="R115" s="12"/>
      <c r="S115" s="12">
        <f t="shared" si="20"/>
        <v>2739044.2670000005</v>
      </c>
      <c r="T115" s="12">
        <f t="shared" si="20"/>
        <v>2591937.413</v>
      </c>
      <c r="U115" s="12">
        <f t="shared" si="20"/>
        <v>1112381.513</v>
      </c>
      <c r="V115" s="12">
        <f t="shared" si="20"/>
        <v>1479555.9</v>
      </c>
    </row>
    <row r="116" spans="1:22" s="18" customFormat="1" ht="18.75">
      <c r="A116" s="16"/>
      <c r="B116" s="16"/>
      <c r="C116" s="15" t="s">
        <v>65</v>
      </c>
      <c r="D116" s="15"/>
      <c r="E116" s="17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30">
        <f aca="true" t="shared" si="21" ref="P116:V116">SUM(P117:P126)</f>
        <v>23.621</v>
      </c>
      <c r="Q116" s="30">
        <f t="shared" si="21"/>
        <v>0</v>
      </c>
      <c r="R116" s="30"/>
      <c r="S116" s="30">
        <f t="shared" si="21"/>
        <v>375596.84800000006</v>
      </c>
      <c r="T116" s="30">
        <f t="shared" si="21"/>
        <v>351907.35300000006</v>
      </c>
      <c r="U116" s="30">
        <f t="shared" si="21"/>
        <v>134227.653</v>
      </c>
      <c r="V116" s="30">
        <f t="shared" si="21"/>
        <v>217679.69999999998</v>
      </c>
    </row>
    <row r="117" spans="1:22" s="71" customFormat="1" ht="67.5" customHeight="1">
      <c r="A117" s="38">
        <v>1</v>
      </c>
      <c r="B117" s="86" t="s">
        <v>96</v>
      </c>
      <c r="C117" s="5" t="s">
        <v>335</v>
      </c>
      <c r="D117" s="5" t="s">
        <v>256</v>
      </c>
      <c r="E117" s="37" t="s">
        <v>37</v>
      </c>
      <c r="F117" s="5" t="s">
        <v>425</v>
      </c>
      <c r="G117" s="57" t="s">
        <v>83</v>
      </c>
      <c r="H117" s="69">
        <v>108</v>
      </c>
      <c r="I117" s="70" t="s">
        <v>97</v>
      </c>
      <c r="J117" s="70" t="s">
        <v>98</v>
      </c>
      <c r="K117" s="70" t="s">
        <v>419</v>
      </c>
      <c r="L117" s="70" t="s">
        <v>420</v>
      </c>
      <c r="M117" s="54">
        <v>251</v>
      </c>
      <c r="N117" s="5" t="s">
        <v>186</v>
      </c>
      <c r="O117" s="5"/>
      <c r="P117" s="32">
        <v>4.26</v>
      </c>
      <c r="Q117" s="32"/>
      <c r="R117" s="5">
        <v>2012</v>
      </c>
      <c r="S117" s="32">
        <v>71397.127</v>
      </c>
      <c r="T117" s="32">
        <v>67155.937</v>
      </c>
      <c r="U117" s="32">
        <v>24555.937</v>
      </c>
      <c r="V117" s="32">
        <f aca="true" t="shared" si="22" ref="V117:V126">T117-U117</f>
        <v>42600</v>
      </c>
    </row>
    <row r="118" spans="1:22" s="71" customFormat="1" ht="88.5" customHeight="1">
      <c r="A118" s="38">
        <v>2</v>
      </c>
      <c r="B118" s="86" t="s">
        <v>96</v>
      </c>
      <c r="C118" s="5" t="s">
        <v>383</v>
      </c>
      <c r="D118" s="5" t="s">
        <v>257</v>
      </c>
      <c r="E118" s="37" t="s">
        <v>37</v>
      </c>
      <c r="F118" s="5" t="s">
        <v>425</v>
      </c>
      <c r="G118" s="57" t="s">
        <v>83</v>
      </c>
      <c r="H118" s="69">
        <v>108</v>
      </c>
      <c r="I118" s="70" t="s">
        <v>97</v>
      </c>
      <c r="J118" s="70" t="s">
        <v>98</v>
      </c>
      <c r="K118" s="70" t="s">
        <v>419</v>
      </c>
      <c r="L118" s="70" t="s">
        <v>420</v>
      </c>
      <c r="M118" s="54">
        <v>251</v>
      </c>
      <c r="N118" s="5" t="s">
        <v>186</v>
      </c>
      <c r="O118" s="5"/>
      <c r="P118" s="32">
        <v>3.02</v>
      </c>
      <c r="Q118" s="32"/>
      <c r="R118" s="5">
        <v>2012</v>
      </c>
      <c r="S118" s="32">
        <v>62774.447</v>
      </c>
      <c r="T118" s="32">
        <v>59446.651</v>
      </c>
      <c r="U118" s="32">
        <v>29246.651</v>
      </c>
      <c r="V118" s="32">
        <f t="shared" si="22"/>
        <v>30199.999999999996</v>
      </c>
    </row>
    <row r="119" spans="1:22" s="71" customFormat="1" ht="65.25" customHeight="1">
      <c r="A119" s="38">
        <v>3</v>
      </c>
      <c r="B119" s="86" t="s">
        <v>96</v>
      </c>
      <c r="C119" s="5" t="s">
        <v>336</v>
      </c>
      <c r="D119" s="5" t="s">
        <v>258</v>
      </c>
      <c r="E119" s="37" t="s">
        <v>37</v>
      </c>
      <c r="F119" s="5" t="s">
        <v>425</v>
      </c>
      <c r="G119" s="57" t="s">
        <v>83</v>
      </c>
      <c r="H119" s="69">
        <v>108</v>
      </c>
      <c r="I119" s="70" t="s">
        <v>97</v>
      </c>
      <c r="J119" s="70" t="s">
        <v>98</v>
      </c>
      <c r="K119" s="70" t="s">
        <v>419</v>
      </c>
      <c r="L119" s="70" t="s">
        <v>420</v>
      </c>
      <c r="M119" s="54">
        <v>251</v>
      </c>
      <c r="N119" s="5" t="s">
        <v>186</v>
      </c>
      <c r="O119" s="5"/>
      <c r="P119" s="32">
        <v>1</v>
      </c>
      <c r="Q119" s="32"/>
      <c r="R119" s="5">
        <v>2012</v>
      </c>
      <c r="S119" s="32">
        <v>15106.516</v>
      </c>
      <c r="T119" s="32">
        <v>13516.666</v>
      </c>
      <c r="U119" s="32">
        <v>3516.666</v>
      </c>
      <c r="V119" s="32">
        <f t="shared" si="22"/>
        <v>10000</v>
      </c>
    </row>
    <row r="120" spans="1:22" s="71" customFormat="1" ht="88.5" customHeight="1">
      <c r="A120" s="38">
        <v>4</v>
      </c>
      <c r="B120" s="86" t="s">
        <v>96</v>
      </c>
      <c r="C120" s="5" t="s">
        <v>337</v>
      </c>
      <c r="D120" s="5" t="s">
        <v>259</v>
      </c>
      <c r="E120" s="37" t="s">
        <v>37</v>
      </c>
      <c r="F120" s="5" t="s">
        <v>425</v>
      </c>
      <c r="G120" s="57" t="s">
        <v>83</v>
      </c>
      <c r="H120" s="69">
        <v>108</v>
      </c>
      <c r="I120" s="70" t="s">
        <v>97</v>
      </c>
      <c r="J120" s="70" t="s">
        <v>98</v>
      </c>
      <c r="K120" s="70" t="s">
        <v>419</v>
      </c>
      <c r="L120" s="70" t="s">
        <v>420</v>
      </c>
      <c r="M120" s="54">
        <v>251</v>
      </c>
      <c r="N120" s="5" t="s">
        <v>186</v>
      </c>
      <c r="O120" s="5"/>
      <c r="P120" s="32">
        <v>3.801</v>
      </c>
      <c r="Q120" s="32"/>
      <c r="R120" s="5">
        <v>2012</v>
      </c>
      <c r="S120" s="32">
        <v>32205.293</v>
      </c>
      <c r="T120" s="32">
        <v>28671.48</v>
      </c>
      <c r="U120" s="32">
        <v>1433.58</v>
      </c>
      <c r="V120" s="32">
        <f>T120-U120</f>
        <v>27237.9</v>
      </c>
    </row>
    <row r="121" spans="1:22" s="71" customFormat="1" ht="76.5" customHeight="1">
      <c r="A121" s="38">
        <v>5</v>
      </c>
      <c r="B121" s="86" t="s">
        <v>96</v>
      </c>
      <c r="C121" s="5" t="s">
        <v>166</v>
      </c>
      <c r="D121" s="5" t="s">
        <v>260</v>
      </c>
      <c r="E121" s="37" t="s">
        <v>37</v>
      </c>
      <c r="F121" s="5" t="s">
        <v>101</v>
      </c>
      <c r="G121" s="57" t="s">
        <v>83</v>
      </c>
      <c r="H121" s="69">
        <v>108</v>
      </c>
      <c r="I121" s="70" t="s">
        <v>97</v>
      </c>
      <c r="J121" s="70" t="s">
        <v>98</v>
      </c>
      <c r="K121" s="70" t="s">
        <v>419</v>
      </c>
      <c r="L121" s="70" t="s">
        <v>420</v>
      </c>
      <c r="M121" s="54">
        <v>251</v>
      </c>
      <c r="N121" s="5" t="s">
        <v>186</v>
      </c>
      <c r="O121" s="5"/>
      <c r="P121" s="32">
        <v>2.513</v>
      </c>
      <c r="Q121" s="32"/>
      <c r="R121" s="5">
        <v>2012</v>
      </c>
      <c r="S121" s="32">
        <v>42908.402</v>
      </c>
      <c r="T121" s="32">
        <v>40546.196</v>
      </c>
      <c r="U121" s="32">
        <v>15416.196</v>
      </c>
      <c r="V121" s="32">
        <f t="shared" si="22"/>
        <v>25130.000000000004</v>
      </c>
    </row>
    <row r="122" spans="1:22" s="71" customFormat="1" ht="71.25" customHeight="1">
      <c r="A122" s="38">
        <v>6</v>
      </c>
      <c r="B122" s="86" t="s">
        <v>96</v>
      </c>
      <c r="C122" s="5" t="s">
        <v>164</v>
      </c>
      <c r="D122" s="5" t="s">
        <v>261</v>
      </c>
      <c r="E122" s="37" t="s">
        <v>37</v>
      </c>
      <c r="F122" s="5" t="s">
        <v>101</v>
      </c>
      <c r="G122" s="57" t="s">
        <v>83</v>
      </c>
      <c r="H122" s="69">
        <v>108</v>
      </c>
      <c r="I122" s="70" t="s">
        <v>97</v>
      </c>
      <c r="J122" s="70" t="s">
        <v>98</v>
      </c>
      <c r="K122" s="70" t="s">
        <v>419</v>
      </c>
      <c r="L122" s="70" t="s">
        <v>420</v>
      </c>
      <c r="M122" s="54">
        <v>251</v>
      </c>
      <c r="N122" s="5" t="s">
        <v>186</v>
      </c>
      <c r="O122" s="5"/>
      <c r="P122" s="32">
        <v>0.732</v>
      </c>
      <c r="Q122" s="32"/>
      <c r="R122" s="5">
        <v>2012</v>
      </c>
      <c r="S122" s="32">
        <v>21396.287</v>
      </c>
      <c r="T122" s="32">
        <v>20752.361</v>
      </c>
      <c r="U122" s="32">
        <v>13432.361</v>
      </c>
      <c r="V122" s="32">
        <f t="shared" si="22"/>
        <v>7320</v>
      </c>
    </row>
    <row r="123" spans="1:22" s="71" customFormat="1" ht="71.25" customHeight="1">
      <c r="A123" s="38">
        <v>7</v>
      </c>
      <c r="B123" s="86" t="s">
        <v>96</v>
      </c>
      <c r="C123" s="5" t="s">
        <v>7</v>
      </c>
      <c r="D123" s="5" t="s">
        <v>262</v>
      </c>
      <c r="E123" s="37" t="s">
        <v>37</v>
      </c>
      <c r="F123" s="5" t="s">
        <v>101</v>
      </c>
      <c r="G123" s="57" t="s">
        <v>83</v>
      </c>
      <c r="H123" s="69">
        <v>108</v>
      </c>
      <c r="I123" s="70" t="s">
        <v>97</v>
      </c>
      <c r="J123" s="70" t="s">
        <v>98</v>
      </c>
      <c r="K123" s="70" t="s">
        <v>419</v>
      </c>
      <c r="L123" s="70" t="s">
        <v>420</v>
      </c>
      <c r="M123" s="54">
        <v>251</v>
      </c>
      <c r="N123" s="5" t="s">
        <v>186</v>
      </c>
      <c r="O123" s="5"/>
      <c r="P123" s="32">
        <v>4.9</v>
      </c>
      <c r="Q123" s="32"/>
      <c r="R123" s="5">
        <v>2012</v>
      </c>
      <c r="S123" s="32">
        <v>91697.968</v>
      </c>
      <c r="T123" s="32">
        <v>87211.348</v>
      </c>
      <c r="U123" s="32">
        <v>38211.348</v>
      </c>
      <c r="V123" s="32">
        <f t="shared" si="22"/>
        <v>49000</v>
      </c>
    </row>
    <row r="124" spans="1:22" s="71" customFormat="1" ht="71.25" customHeight="1">
      <c r="A124" s="38">
        <v>8</v>
      </c>
      <c r="B124" s="86" t="s">
        <v>96</v>
      </c>
      <c r="C124" s="5" t="s">
        <v>282</v>
      </c>
      <c r="D124" s="5" t="s">
        <v>263</v>
      </c>
      <c r="E124" s="37" t="s">
        <v>37</v>
      </c>
      <c r="F124" s="5" t="s">
        <v>101</v>
      </c>
      <c r="G124" s="57" t="s">
        <v>83</v>
      </c>
      <c r="H124" s="69">
        <v>108</v>
      </c>
      <c r="I124" s="70" t="s">
        <v>97</v>
      </c>
      <c r="J124" s="70" t="s">
        <v>98</v>
      </c>
      <c r="K124" s="70" t="s">
        <v>419</v>
      </c>
      <c r="L124" s="70" t="s">
        <v>420</v>
      </c>
      <c r="M124" s="54">
        <v>251</v>
      </c>
      <c r="N124" s="5" t="s">
        <v>186</v>
      </c>
      <c r="O124" s="5"/>
      <c r="P124" s="32">
        <v>1.595</v>
      </c>
      <c r="Q124" s="32"/>
      <c r="R124" s="5">
        <v>2012</v>
      </c>
      <c r="S124" s="32">
        <v>10350.862</v>
      </c>
      <c r="T124" s="32">
        <v>8622.977</v>
      </c>
      <c r="U124" s="32">
        <f>T124-V124</f>
        <v>431.1770000000006</v>
      </c>
      <c r="V124" s="32">
        <v>8191.8</v>
      </c>
    </row>
    <row r="125" spans="1:22" s="71" customFormat="1" ht="71.25" customHeight="1">
      <c r="A125" s="38">
        <v>9</v>
      </c>
      <c r="B125" s="86" t="s">
        <v>96</v>
      </c>
      <c r="C125" s="5" t="s">
        <v>283</v>
      </c>
      <c r="D125" s="5" t="s">
        <v>264</v>
      </c>
      <c r="E125" s="37" t="s">
        <v>37</v>
      </c>
      <c r="F125" s="5" t="s">
        <v>101</v>
      </c>
      <c r="G125" s="57" t="s">
        <v>83</v>
      </c>
      <c r="H125" s="69">
        <v>108</v>
      </c>
      <c r="I125" s="70" t="s">
        <v>97</v>
      </c>
      <c r="J125" s="70" t="s">
        <v>98</v>
      </c>
      <c r="K125" s="70" t="s">
        <v>419</v>
      </c>
      <c r="L125" s="70" t="s">
        <v>420</v>
      </c>
      <c r="M125" s="54">
        <v>251</v>
      </c>
      <c r="N125" s="5" t="s">
        <v>186</v>
      </c>
      <c r="O125" s="5"/>
      <c r="P125" s="32">
        <v>1</v>
      </c>
      <c r="Q125" s="32"/>
      <c r="R125" s="5">
        <v>2012</v>
      </c>
      <c r="S125" s="32">
        <v>17309.055</v>
      </c>
      <c r="T125" s="32">
        <v>16211.337</v>
      </c>
      <c r="U125" s="32">
        <v>6211.337</v>
      </c>
      <c r="V125" s="32">
        <f t="shared" si="22"/>
        <v>10000</v>
      </c>
    </row>
    <row r="126" spans="1:22" s="71" customFormat="1" ht="71.25" customHeight="1">
      <c r="A126" s="38">
        <v>10</v>
      </c>
      <c r="B126" s="86" t="s">
        <v>96</v>
      </c>
      <c r="C126" s="5" t="s">
        <v>415</v>
      </c>
      <c r="D126" s="5" t="s">
        <v>386</v>
      </c>
      <c r="E126" s="37" t="s">
        <v>37</v>
      </c>
      <c r="F126" s="5" t="s">
        <v>101</v>
      </c>
      <c r="G126" s="57" t="s">
        <v>83</v>
      </c>
      <c r="H126" s="69">
        <v>108</v>
      </c>
      <c r="I126" s="70" t="s">
        <v>97</v>
      </c>
      <c r="J126" s="70" t="s">
        <v>98</v>
      </c>
      <c r="K126" s="70" t="s">
        <v>419</v>
      </c>
      <c r="L126" s="70" t="s">
        <v>420</v>
      </c>
      <c r="M126" s="54">
        <v>251</v>
      </c>
      <c r="N126" s="5" t="s">
        <v>186</v>
      </c>
      <c r="O126" s="5"/>
      <c r="P126" s="32">
        <v>0.8</v>
      </c>
      <c r="Q126" s="32"/>
      <c r="R126" s="5">
        <v>2012</v>
      </c>
      <c r="S126" s="32">
        <v>10450.891</v>
      </c>
      <c r="T126" s="32">
        <v>9772.4</v>
      </c>
      <c r="U126" s="32">
        <v>1772.4</v>
      </c>
      <c r="V126" s="32">
        <f t="shared" si="22"/>
        <v>8000</v>
      </c>
    </row>
    <row r="127" spans="1:22" s="18" customFormat="1" ht="18.75">
      <c r="A127" s="16"/>
      <c r="B127" s="16"/>
      <c r="C127" s="15" t="s">
        <v>66</v>
      </c>
      <c r="D127" s="15"/>
      <c r="E127" s="17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30">
        <f aca="true" t="shared" si="23" ref="P127:V127">SUM(P128:P132)</f>
        <v>5.426</v>
      </c>
      <c r="Q127" s="30">
        <f t="shared" si="23"/>
        <v>0</v>
      </c>
      <c r="R127" s="30"/>
      <c r="S127" s="30">
        <f t="shared" si="23"/>
        <v>106676.88400000002</v>
      </c>
      <c r="T127" s="30">
        <f t="shared" si="23"/>
        <v>102560.483</v>
      </c>
      <c r="U127" s="30">
        <f t="shared" si="23"/>
        <v>48300.483</v>
      </c>
      <c r="V127" s="30">
        <f t="shared" si="23"/>
        <v>54260</v>
      </c>
    </row>
    <row r="128" spans="1:22" s="71" customFormat="1" ht="66" customHeight="1">
      <c r="A128" s="38">
        <v>1</v>
      </c>
      <c r="B128" s="86" t="s">
        <v>96</v>
      </c>
      <c r="C128" s="5" t="s">
        <v>141</v>
      </c>
      <c r="D128" s="5" t="s">
        <v>306</v>
      </c>
      <c r="E128" s="37" t="s">
        <v>37</v>
      </c>
      <c r="F128" s="5" t="s">
        <v>12</v>
      </c>
      <c r="G128" s="57" t="s">
        <v>83</v>
      </c>
      <c r="H128" s="69">
        <v>108</v>
      </c>
      <c r="I128" s="70" t="s">
        <v>97</v>
      </c>
      <c r="J128" s="70" t="s">
        <v>98</v>
      </c>
      <c r="K128" s="70" t="s">
        <v>419</v>
      </c>
      <c r="L128" s="70" t="s">
        <v>420</v>
      </c>
      <c r="M128" s="54">
        <v>251</v>
      </c>
      <c r="N128" s="5" t="s">
        <v>186</v>
      </c>
      <c r="O128" s="5"/>
      <c r="P128" s="32">
        <v>1.127</v>
      </c>
      <c r="Q128" s="32"/>
      <c r="R128" s="5">
        <v>2012</v>
      </c>
      <c r="S128" s="32">
        <v>24750.021</v>
      </c>
      <c r="T128" s="32">
        <v>24284.597</v>
      </c>
      <c r="U128" s="32">
        <f>T128-V128</f>
        <v>13014.597000000002</v>
      </c>
      <c r="V128" s="32">
        <v>11270</v>
      </c>
    </row>
    <row r="129" spans="1:22" s="71" customFormat="1" ht="66" customHeight="1">
      <c r="A129" s="38">
        <f>A128+1</f>
        <v>2</v>
      </c>
      <c r="B129" s="86" t="s">
        <v>96</v>
      </c>
      <c r="C129" s="5" t="s">
        <v>390</v>
      </c>
      <c r="D129" s="5" t="s">
        <v>307</v>
      </c>
      <c r="E129" s="37" t="s">
        <v>37</v>
      </c>
      <c r="F129" s="5" t="s">
        <v>12</v>
      </c>
      <c r="G129" s="57" t="s">
        <v>83</v>
      </c>
      <c r="H129" s="69">
        <v>108</v>
      </c>
      <c r="I129" s="70" t="s">
        <v>97</v>
      </c>
      <c r="J129" s="70" t="s">
        <v>98</v>
      </c>
      <c r="K129" s="70" t="s">
        <v>419</v>
      </c>
      <c r="L129" s="70" t="s">
        <v>420</v>
      </c>
      <c r="M129" s="54">
        <v>251</v>
      </c>
      <c r="N129" s="5" t="s">
        <v>186</v>
      </c>
      <c r="O129" s="5"/>
      <c r="P129" s="32">
        <v>2.7</v>
      </c>
      <c r="Q129" s="32"/>
      <c r="R129" s="5">
        <v>2012</v>
      </c>
      <c r="S129" s="32">
        <v>52777.15</v>
      </c>
      <c r="T129" s="32">
        <v>51202.307</v>
      </c>
      <c r="U129" s="32">
        <f>T129-V129</f>
        <v>24202.307</v>
      </c>
      <c r="V129" s="32">
        <v>27000</v>
      </c>
    </row>
    <row r="130" spans="1:22" s="71" customFormat="1" ht="66" customHeight="1">
      <c r="A130" s="38">
        <f>A129+1</f>
        <v>3</v>
      </c>
      <c r="B130" s="86" t="s">
        <v>96</v>
      </c>
      <c r="C130" s="5" t="s">
        <v>391</v>
      </c>
      <c r="D130" s="5" t="s">
        <v>308</v>
      </c>
      <c r="E130" s="37" t="s">
        <v>37</v>
      </c>
      <c r="F130" s="5" t="s">
        <v>12</v>
      </c>
      <c r="G130" s="57" t="s">
        <v>83</v>
      </c>
      <c r="H130" s="69">
        <v>108</v>
      </c>
      <c r="I130" s="70" t="s">
        <v>97</v>
      </c>
      <c r="J130" s="70" t="s">
        <v>98</v>
      </c>
      <c r="K130" s="70" t="s">
        <v>419</v>
      </c>
      <c r="L130" s="70" t="s">
        <v>420</v>
      </c>
      <c r="M130" s="54">
        <v>251</v>
      </c>
      <c r="N130" s="5" t="s">
        <v>186</v>
      </c>
      <c r="O130" s="5"/>
      <c r="P130" s="32">
        <v>0.42</v>
      </c>
      <c r="Q130" s="32"/>
      <c r="R130" s="5">
        <v>2012</v>
      </c>
      <c r="S130" s="32">
        <v>9305.679</v>
      </c>
      <c r="T130" s="32">
        <v>8669.585</v>
      </c>
      <c r="U130" s="32">
        <f>T130-V130</f>
        <v>4469.584999999999</v>
      </c>
      <c r="V130" s="32">
        <v>4200</v>
      </c>
    </row>
    <row r="131" spans="1:22" s="71" customFormat="1" ht="66" customHeight="1">
      <c r="A131" s="38">
        <f>A130+1</f>
        <v>4</v>
      </c>
      <c r="B131" s="86" t="s">
        <v>96</v>
      </c>
      <c r="C131" s="5" t="s">
        <v>293</v>
      </c>
      <c r="D131" s="5" t="s">
        <v>309</v>
      </c>
      <c r="E131" s="37" t="s">
        <v>37</v>
      </c>
      <c r="F131" s="5" t="s">
        <v>12</v>
      </c>
      <c r="G131" s="57" t="s">
        <v>83</v>
      </c>
      <c r="H131" s="69">
        <v>108</v>
      </c>
      <c r="I131" s="70" t="s">
        <v>97</v>
      </c>
      <c r="J131" s="70" t="s">
        <v>98</v>
      </c>
      <c r="K131" s="70" t="s">
        <v>419</v>
      </c>
      <c r="L131" s="70" t="s">
        <v>420</v>
      </c>
      <c r="M131" s="54">
        <v>251</v>
      </c>
      <c r="N131" s="5" t="s">
        <v>186</v>
      </c>
      <c r="O131" s="5"/>
      <c r="P131" s="32">
        <v>0.687</v>
      </c>
      <c r="Q131" s="32"/>
      <c r="R131" s="5">
        <v>2012</v>
      </c>
      <c r="S131" s="32">
        <v>11424.691</v>
      </c>
      <c r="T131" s="32">
        <v>10527.359</v>
      </c>
      <c r="U131" s="32">
        <f>T131-V131</f>
        <v>3657.3590000000004</v>
      </c>
      <c r="V131" s="32">
        <v>6870</v>
      </c>
    </row>
    <row r="132" spans="1:22" s="71" customFormat="1" ht="66" customHeight="1">
      <c r="A132" s="38">
        <f>A131+1</f>
        <v>5</v>
      </c>
      <c r="B132" s="86" t="s">
        <v>96</v>
      </c>
      <c r="C132" s="5" t="s">
        <v>52</v>
      </c>
      <c r="D132" s="5" t="s">
        <v>53</v>
      </c>
      <c r="E132" s="37" t="s">
        <v>37</v>
      </c>
      <c r="F132" s="5" t="s">
        <v>12</v>
      </c>
      <c r="G132" s="57" t="s">
        <v>83</v>
      </c>
      <c r="H132" s="69">
        <v>108</v>
      </c>
      <c r="I132" s="70" t="s">
        <v>97</v>
      </c>
      <c r="J132" s="70" t="s">
        <v>98</v>
      </c>
      <c r="K132" s="70" t="s">
        <v>419</v>
      </c>
      <c r="L132" s="70" t="s">
        <v>420</v>
      </c>
      <c r="M132" s="54">
        <v>251</v>
      </c>
      <c r="N132" s="5" t="s">
        <v>186</v>
      </c>
      <c r="O132" s="5"/>
      <c r="P132" s="32">
        <v>0.492</v>
      </c>
      <c r="Q132" s="32"/>
      <c r="R132" s="5">
        <v>2012</v>
      </c>
      <c r="S132" s="32">
        <v>8419.343</v>
      </c>
      <c r="T132" s="32">
        <v>7876.635</v>
      </c>
      <c r="U132" s="32">
        <f>T132-V132</f>
        <v>2956.635</v>
      </c>
      <c r="V132" s="32">
        <v>4920</v>
      </c>
    </row>
    <row r="133" spans="1:22" s="14" customFormat="1" ht="18.75">
      <c r="A133" s="16">
        <v>46</v>
      </c>
      <c r="B133" s="16"/>
      <c r="C133" s="15" t="s">
        <v>67</v>
      </c>
      <c r="D133" s="15"/>
      <c r="E133" s="16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30">
        <f aca="true" t="shared" si="24" ref="P133:V133">SUM(P134:P142)</f>
        <v>20.888</v>
      </c>
      <c r="Q133" s="30">
        <f t="shared" si="24"/>
        <v>0</v>
      </c>
      <c r="R133" s="30"/>
      <c r="S133" s="30">
        <f t="shared" si="24"/>
        <v>224354.233</v>
      </c>
      <c r="T133" s="30">
        <f t="shared" si="24"/>
        <v>215919.638</v>
      </c>
      <c r="U133" s="30">
        <f t="shared" si="24"/>
        <v>15128.538</v>
      </c>
      <c r="V133" s="30">
        <f t="shared" si="24"/>
        <v>200791.1</v>
      </c>
    </row>
    <row r="134" spans="1:22" s="71" customFormat="1" ht="101.25" customHeight="1">
      <c r="A134" s="38">
        <v>1</v>
      </c>
      <c r="B134" s="86" t="s">
        <v>96</v>
      </c>
      <c r="C134" s="5" t="s">
        <v>114</v>
      </c>
      <c r="D134" s="5" t="s">
        <v>310</v>
      </c>
      <c r="E134" s="37" t="s">
        <v>37</v>
      </c>
      <c r="F134" s="5" t="s">
        <v>12</v>
      </c>
      <c r="G134" s="57" t="s">
        <v>83</v>
      </c>
      <c r="H134" s="69">
        <v>108</v>
      </c>
      <c r="I134" s="70" t="s">
        <v>97</v>
      </c>
      <c r="J134" s="70" t="s">
        <v>98</v>
      </c>
      <c r="K134" s="70" t="s">
        <v>419</v>
      </c>
      <c r="L134" s="70" t="s">
        <v>420</v>
      </c>
      <c r="M134" s="54">
        <v>251</v>
      </c>
      <c r="N134" s="5" t="s">
        <v>186</v>
      </c>
      <c r="O134" s="5"/>
      <c r="P134" s="32">
        <v>5</v>
      </c>
      <c r="Q134" s="32"/>
      <c r="R134" s="5">
        <v>2012</v>
      </c>
      <c r="S134" s="32">
        <v>54444.965</v>
      </c>
      <c r="T134" s="32">
        <v>52824.537</v>
      </c>
      <c r="U134" s="32">
        <v>2824.537</v>
      </c>
      <c r="V134" s="32">
        <f aca="true" t="shared" si="25" ref="V134:V139">T134-U134</f>
        <v>50000</v>
      </c>
    </row>
    <row r="135" spans="1:22" s="71" customFormat="1" ht="101.25" customHeight="1">
      <c r="A135" s="38">
        <v>2</v>
      </c>
      <c r="B135" s="86" t="s">
        <v>96</v>
      </c>
      <c r="C135" s="5" t="s">
        <v>277</v>
      </c>
      <c r="D135" s="5" t="s">
        <v>311</v>
      </c>
      <c r="E135" s="37" t="s">
        <v>37</v>
      </c>
      <c r="F135" s="5" t="s">
        <v>12</v>
      </c>
      <c r="G135" s="57" t="s">
        <v>83</v>
      </c>
      <c r="H135" s="69">
        <v>108</v>
      </c>
      <c r="I135" s="70" t="s">
        <v>97</v>
      </c>
      <c r="J135" s="70" t="s">
        <v>98</v>
      </c>
      <c r="K135" s="70" t="s">
        <v>419</v>
      </c>
      <c r="L135" s="70" t="s">
        <v>420</v>
      </c>
      <c r="M135" s="54">
        <v>251</v>
      </c>
      <c r="N135" s="5" t="s">
        <v>186</v>
      </c>
      <c r="O135" s="5"/>
      <c r="P135" s="32">
        <v>3.9</v>
      </c>
      <c r="Q135" s="32"/>
      <c r="R135" s="5">
        <v>2012</v>
      </c>
      <c r="S135" s="32">
        <v>40809.513</v>
      </c>
      <c r="T135" s="32">
        <v>39456.923</v>
      </c>
      <c r="U135" s="32">
        <v>1972.923</v>
      </c>
      <c r="V135" s="32">
        <f t="shared" si="25"/>
        <v>37484</v>
      </c>
    </row>
    <row r="136" spans="1:22" s="71" customFormat="1" ht="101.25" customHeight="1">
      <c r="A136" s="38">
        <v>3</v>
      </c>
      <c r="B136" s="86" t="s">
        <v>96</v>
      </c>
      <c r="C136" s="5" t="s">
        <v>278</v>
      </c>
      <c r="D136" s="5" t="s">
        <v>312</v>
      </c>
      <c r="E136" s="37" t="s">
        <v>37</v>
      </c>
      <c r="F136" s="5" t="s">
        <v>12</v>
      </c>
      <c r="G136" s="57" t="s">
        <v>83</v>
      </c>
      <c r="H136" s="69">
        <v>108</v>
      </c>
      <c r="I136" s="70" t="s">
        <v>97</v>
      </c>
      <c r="J136" s="70" t="s">
        <v>98</v>
      </c>
      <c r="K136" s="70" t="s">
        <v>419</v>
      </c>
      <c r="L136" s="70" t="s">
        <v>420</v>
      </c>
      <c r="M136" s="54">
        <v>251</v>
      </c>
      <c r="N136" s="5" t="s">
        <v>186</v>
      </c>
      <c r="O136" s="5"/>
      <c r="P136" s="32">
        <v>1.3</v>
      </c>
      <c r="Q136" s="32"/>
      <c r="R136" s="5">
        <v>2012</v>
      </c>
      <c r="S136" s="32">
        <v>15960.508</v>
      </c>
      <c r="T136" s="32">
        <v>15412.541</v>
      </c>
      <c r="U136" s="32">
        <v>2412.541</v>
      </c>
      <c r="V136" s="32">
        <f t="shared" si="25"/>
        <v>13000</v>
      </c>
    </row>
    <row r="137" spans="1:22" s="71" customFormat="1" ht="101.25" customHeight="1">
      <c r="A137" s="38">
        <v>4</v>
      </c>
      <c r="B137" s="86" t="s">
        <v>96</v>
      </c>
      <c r="C137" s="5" t="s">
        <v>55</v>
      </c>
      <c r="D137" s="5" t="s">
        <v>313</v>
      </c>
      <c r="E137" s="37" t="s">
        <v>37</v>
      </c>
      <c r="F137" s="5" t="s">
        <v>12</v>
      </c>
      <c r="G137" s="57" t="s">
        <v>83</v>
      </c>
      <c r="H137" s="69">
        <v>108</v>
      </c>
      <c r="I137" s="70" t="s">
        <v>97</v>
      </c>
      <c r="J137" s="70" t="s">
        <v>98</v>
      </c>
      <c r="K137" s="70" t="s">
        <v>419</v>
      </c>
      <c r="L137" s="70" t="s">
        <v>420</v>
      </c>
      <c r="M137" s="54">
        <v>251</v>
      </c>
      <c r="N137" s="5" t="s">
        <v>186</v>
      </c>
      <c r="O137" s="5"/>
      <c r="P137" s="32">
        <v>1.8</v>
      </c>
      <c r="Q137" s="32"/>
      <c r="R137" s="5">
        <v>2012</v>
      </c>
      <c r="S137" s="32">
        <v>19954.819</v>
      </c>
      <c r="T137" s="32">
        <v>18949.175</v>
      </c>
      <c r="U137" s="32">
        <v>949.175</v>
      </c>
      <c r="V137" s="32">
        <f t="shared" si="25"/>
        <v>18000</v>
      </c>
    </row>
    <row r="138" spans="1:22" s="71" customFormat="1" ht="101.25" customHeight="1">
      <c r="A138" s="38">
        <v>5</v>
      </c>
      <c r="B138" s="86" t="s">
        <v>96</v>
      </c>
      <c r="C138" s="5" t="s">
        <v>279</v>
      </c>
      <c r="D138" s="5" t="s">
        <v>314</v>
      </c>
      <c r="E138" s="37" t="s">
        <v>37</v>
      </c>
      <c r="F138" s="5" t="s">
        <v>12</v>
      </c>
      <c r="G138" s="57" t="s">
        <v>83</v>
      </c>
      <c r="H138" s="69">
        <v>108</v>
      </c>
      <c r="I138" s="70" t="s">
        <v>97</v>
      </c>
      <c r="J138" s="70" t="s">
        <v>98</v>
      </c>
      <c r="K138" s="70" t="s">
        <v>419</v>
      </c>
      <c r="L138" s="70" t="s">
        <v>420</v>
      </c>
      <c r="M138" s="54">
        <v>251</v>
      </c>
      <c r="N138" s="5" t="s">
        <v>186</v>
      </c>
      <c r="O138" s="5"/>
      <c r="P138" s="32">
        <v>3.628</v>
      </c>
      <c r="Q138" s="32"/>
      <c r="R138" s="5">
        <v>2012</v>
      </c>
      <c r="S138" s="32">
        <v>33818.646</v>
      </c>
      <c r="T138" s="32">
        <v>32686.777</v>
      </c>
      <c r="U138" s="32">
        <v>1634.377</v>
      </c>
      <c r="V138" s="32">
        <f t="shared" si="25"/>
        <v>31052.399999999998</v>
      </c>
    </row>
    <row r="139" spans="1:22" s="71" customFormat="1" ht="101.25" customHeight="1">
      <c r="A139" s="38">
        <v>6</v>
      </c>
      <c r="B139" s="86" t="s">
        <v>96</v>
      </c>
      <c r="C139" s="5" t="s">
        <v>367</v>
      </c>
      <c r="D139" s="5" t="s">
        <v>315</v>
      </c>
      <c r="E139" s="37" t="s">
        <v>37</v>
      </c>
      <c r="F139" s="5" t="s">
        <v>12</v>
      </c>
      <c r="G139" s="57" t="s">
        <v>83</v>
      </c>
      <c r="H139" s="69">
        <v>108</v>
      </c>
      <c r="I139" s="70" t="s">
        <v>97</v>
      </c>
      <c r="J139" s="70" t="s">
        <v>98</v>
      </c>
      <c r="K139" s="70" t="s">
        <v>419</v>
      </c>
      <c r="L139" s="70" t="s">
        <v>420</v>
      </c>
      <c r="M139" s="54">
        <v>251</v>
      </c>
      <c r="N139" s="5" t="s">
        <v>186</v>
      </c>
      <c r="O139" s="5"/>
      <c r="P139" s="32">
        <v>1.2</v>
      </c>
      <c r="Q139" s="32"/>
      <c r="R139" s="5">
        <v>2012</v>
      </c>
      <c r="S139" s="32">
        <v>12613.225</v>
      </c>
      <c r="T139" s="32">
        <v>12163.225</v>
      </c>
      <c r="U139" s="32">
        <v>608.225</v>
      </c>
      <c r="V139" s="32">
        <f t="shared" si="25"/>
        <v>11555</v>
      </c>
    </row>
    <row r="140" spans="1:22" s="71" customFormat="1" ht="101.25" customHeight="1">
      <c r="A140" s="38">
        <v>7</v>
      </c>
      <c r="B140" s="86" t="s">
        <v>96</v>
      </c>
      <c r="C140" s="5" t="s">
        <v>368</v>
      </c>
      <c r="D140" s="5" t="s">
        <v>402</v>
      </c>
      <c r="E140" s="37" t="s">
        <v>37</v>
      </c>
      <c r="F140" s="5" t="s">
        <v>12</v>
      </c>
      <c r="G140" s="57" t="s">
        <v>83</v>
      </c>
      <c r="H140" s="69">
        <v>108</v>
      </c>
      <c r="I140" s="70" t="s">
        <v>97</v>
      </c>
      <c r="J140" s="70" t="s">
        <v>98</v>
      </c>
      <c r="K140" s="70" t="s">
        <v>419</v>
      </c>
      <c r="L140" s="70" t="s">
        <v>420</v>
      </c>
      <c r="M140" s="54">
        <v>251</v>
      </c>
      <c r="N140" s="5" t="s">
        <v>186</v>
      </c>
      <c r="O140" s="5"/>
      <c r="P140" s="32">
        <v>2.4</v>
      </c>
      <c r="Q140" s="32"/>
      <c r="R140" s="5">
        <v>2012</v>
      </c>
      <c r="S140" s="32">
        <v>26525.441</v>
      </c>
      <c r="T140" s="32">
        <v>25685.581</v>
      </c>
      <c r="U140" s="32">
        <v>1685.581</v>
      </c>
      <c r="V140" s="32">
        <f>T140-U140</f>
        <v>24000</v>
      </c>
    </row>
    <row r="141" spans="1:22" s="71" customFormat="1" ht="101.25" customHeight="1">
      <c r="A141" s="38">
        <v>8</v>
      </c>
      <c r="B141" s="86" t="s">
        <v>96</v>
      </c>
      <c r="C141" s="5" t="s">
        <v>369</v>
      </c>
      <c r="D141" s="5" t="s">
        <v>316</v>
      </c>
      <c r="E141" s="37" t="s">
        <v>37</v>
      </c>
      <c r="F141" s="5" t="s">
        <v>12</v>
      </c>
      <c r="G141" s="57" t="s">
        <v>83</v>
      </c>
      <c r="H141" s="69">
        <v>108</v>
      </c>
      <c r="I141" s="70" t="s">
        <v>97</v>
      </c>
      <c r="J141" s="70" t="s">
        <v>98</v>
      </c>
      <c r="K141" s="70" t="s">
        <v>419</v>
      </c>
      <c r="L141" s="70" t="s">
        <v>420</v>
      </c>
      <c r="M141" s="54">
        <v>251</v>
      </c>
      <c r="N141" s="5" t="s">
        <v>186</v>
      </c>
      <c r="O141" s="5"/>
      <c r="P141" s="32">
        <v>0.66</v>
      </c>
      <c r="Q141" s="32"/>
      <c r="R141" s="5">
        <v>2012</v>
      </c>
      <c r="S141" s="32">
        <v>9827.907</v>
      </c>
      <c r="T141" s="32">
        <v>9162.236</v>
      </c>
      <c r="U141" s="32">
        <v>2562.236</v>
      </c>
      <c r="V141" s="32">
        <f>T141-U141</f>
        <v>6600.000000000001</v>
      </c>
    </row>
    <row r="142" spans="1:22" s="71" customFormat="1" ht="101.25" customHeight="1">
      <c r="A142" s="38">
        <v>9</v>
      </c>
      <c r="B142" s="86" t="s">
        <v>96</v>
      </c>
      <c r="C142" s="5" t="s">
        <v>370</v>
      </c>
      <c r="D142" s="5" t="s">
        <v>317</v>
      </c>
      <c r="E142" s="37" t="s">
        <v>37</v>
      </c>
      <c r="F142" s="5" t="s">
        <v>12</v>
      </c>
      <c r="G142" s="57" t="s">
        <v>83</v>
      </c>
      <c r="H142" s="69">
        <v>108</v>
      </c>
      <c r="I142" s="70" t="s">
        <v>97</v>
      </c>
      <c r="J142" s="70" t="s">
        <v>98</v>
      </c>
      <c r="K142" s="70" t="s">
        <v>419</v>
      </c>
      <c r="L142" s="70" t="s">
        <v>420</v>
      </c>
      <c r="M142" s="54">
        <v>251</v>
      </c>
      <c r="N142" s="5" t="s">
        <v>186</v>
      </c>
      <c r="O142" s="5"/>
      <c r="P142" s="32">
        <v>1</v>
      </c>
      <c r="Q142" s="32"/>
      <c r="R142" s="5">
        <v>2012</v>
      </c>
      <c r="S142" s="32">
        <v>10399.209</v>
      </c>
      <c r="T142" s="32">
        <v>9578.643</v>
      </c>
      <c r="U142" s="32">
        <v>478.943</v>
      </c>
      <c r="V142" s="32">
        <f>T142-U142</f>
        <v>9099.7</v>
      </c>
    </row>
    <row r="143" spans="1:22" s="18" customFormat="1" ht="18.75">
      <c r="A143" s="16">
        <v>46</v>
      </c>
      <c r="B143" s="16"/>
      <c r="C143" s="15" t="s">
        <v>9</v>
      </c>
      <c r="D143" s="15"/>
      <c r="E143" s="17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30">
        <f aca="true" t="shared" si="26" ref="P143:V143">SUM(P144:P159)</f>
        <v>35.824999999999996</v>
      </c>
      <c r="Q143" s="30">
        <f t="shared" si="26"/>
        <v>0</v>
      </c>
      <c r="R143" s="30"/>
      <c r="S143" s="30">
        <f t="shared" si="26"/>
        <v>888387.5750000001</v>
      </c>
      <c r="T143" s="30">
        <f t="shared" si="26"/>
        <v>868146.2619999999</v>
      </c>
      <c r="U143" s="30">
        <f t="shared" si="26"/>
        <v>509896.262</v>
      </c>
      <c r="V143" s="30">
        <f t="shared" si="26"/>
        <v>358250</v>
      </c>
    </row>
    <row r="144" spans="1:22" s="71" customFormat="1" ht="82.5" customHeight="1">
      <c r="A144" s="38">
        <v>1</v>
      </c>
      <c r="B144" s="86" t="s">
        <v>96</v>
      </c>
      <c r="C144" s="5" t="s">
        <v>139</v>
      </c>
      <c r="D144" s="5" t="s">
        <v>318</v>
      </c>
      <c r="E144" s="37" t="s">
        <v>37</v>
      </c>
      <c r="F144" s="5" t="s">
        <v>12</v>
      </c>
      <c r="G144" s="57" t="s">
        <v>83</v>
      </c>
      <c r="H144" s="69">
        <v>108</v>
      </c>
      <c r="I144" s="70" t="s">
        <v>97</v>
      </c>
      <c r="J144" s="70" t="s">
        <v>98</v>
      </c>
      <c r="K144" s="70" t="s">
        <v>419</v>
      </c>
      <c r="L144" s="70" t="s">
        <v>420</v>
      </c>
      <c r="M144" s="54">
        <v>251</v>
      </c>
      <c r="N144" s="5" t="s">
        <v>186</v>
      </c>
      <c r="O144" s="5"/>
      <c r="P144" s="32">
        <v>1.635</v>
      </c>
      <c r="Q144" s="32"/>
      <c r="R144" s="5">
        <v>2012</v>
      </c>
      <c r="S144" s="32">
        <v>51569.327</v>
      </c>
      <c r="T144" s="32">
        <v>50479.78</v>
      </c>
      <c r="U144" s="32">
        <f aca="true" t="shared" si="27" ref="U144:U159">T144-P144*10000</f>
        <v>34129.78</v>
      </c>
      <c r="V144" s="32">
        <f aca="true" t="shared" si="28" ref="V144:V159">T144-U144</f>
        <v>16350</v>
      </c>
    </row>
    <row r="145" spans="1:22" s="71" customFormat="1" ht="82.5" customHeight="1">
      <c r="A145" s="38">
        <v>2</v>
      </c>
      <c r="B145" s="86" t="s">
        <v>96</v>
      </c>
      <c r="C145" s="5" t="s">
        <v>138</v>
      </c>
      <c r="D145" s="5" t="s">
        <v>403</v>
      </c>
      <c r="E145" s="37" t="s">
        <v>37</v>
      </c>
      <c r="F145" s="5" t="s">
        <v>12</v>
      </c>
      <c r="G145" s="57" t="s">
        <v>83</v>
      </c>
      <c r="H145" s="69">
        <v>108</v>
      </c>
      <c r="I145" s="70" t="s">
        <v>97</v>
      </c>
      <c r="J145" s="70" t="s">
        <v>98</v>
      </c>
      <c r="K145" s="70" t="s">
        <v>419</v>
      </c>
      <c r="L145" s="70" t="s">
        <v>420</v>
      </c>
      <c r="M145" s="54">
        <v>251</v>
      </c>
      <c r="N145" s="5" t="s">
        <v>186</v>
      </c>
      <c r="O145" s="5"/>
      <c r="P145" s="32">
        <v>1.852</v>
      </c>
      <c r="Q145" s="32"/>
      <c r="R145" s="5">
        <v>2012</v>
      </c>
      <c r="S145" s="32">
        <v>44817.471</v>
      </c>
      <c r="T145" s="32">
        <v>43897.434</v>
      </c>
      <c r="U145" s="32">
        <f t="shared" si="27"/>
        <v>25377.434</v>
      </c>
      <c r="V145" s="32">
        <f t="shared" si="28"/>
        <v>18520</v>
      </c>
    </row>
    <row r="146" spans="1:22" s="71" customFormat="1" ht="82.5" customHeight="1">
      <c r="A146" s="38">
        <v>3</v>
      </c>
      <c r="B146" s="86" t="s">
        <v>96</v>
      </c>
      <c r="C146" s="5" t="s">
        <v>140</v>
      </c>
      <c r="D146" s="5" t="s">
        <v>319</v>
      </c>
      <c r="E146" s="37" t="s">
        <v>37</v>
      </c>
      <c r="F146" s="5" t="s">
        <v>12</v>
      </c>
      <c r="G146" s="57" t="s">
        <v>83</v>
      </c>
      <c r="H146" s="69">
        <v>108</v>
      </c>
      <c r="I146" s="70" t="s">
        <v>97</v>
      </c>
      <c r="J146" s="70" t="s">
        <v>98</v>
      </c>
      <c r="K146" s="70" t="s">
        <v>419</v>
      </c>
      <c r="L146" s="70" t="s">
        <v>420</v>
      </c>
      <c r="M146" s="54">
        <v>251</v>
      </c>
      <c r="N146" s="5" t="s">
        <v>186</v>
      </c>
      <c r="O146" s="5"/>
      <c r="P146" s="32">
        <v>3.45</v>
      </c>
      <c r="Q146" s="32"/>
      <c r="R146" s="5">
        <v>2012</v>
      </c>
      <c r="S146" s="32">
        <v>74574.695</v>
      </c>
      <c r="T146" s="32">
        <v>72767.973</v>
      </c>
      <c r="U146" s="32">
        <f t="shared" si="27"/>
        <v>38267.973</v>
      </c>
      <c r="V146" s="32">
        <f t="shared" si="28"/>
        <v>34500</v>
      </c>
    </row>
    <row r="147" spans="1:22" s="71" customFormat="1" ht="82.5" customHeight="1">
      <c r="A147" s="38">
        <v>4</v>
      </c>
      <c r="B147" s="86" t="s">
        <v>96</v>
      </c>
      <c r="C147" s="5" t="s">
        <v>175</v>
      </c>
      <c r="D147" s="5" t="s">
        <v>320</v>
      </c>
      <c r="E147" s="37" t="s">
        <v>37</v>
      </c>
      <c r="F147" s="5" t="s">
        <v>12</v>
      </c>
      <c r="G147" s="57" t="s">
        <v>83</v>
      </c>
      <c r="H147" s="69">
        <v>108</v>
      </c>
      <c r="I147" s="70" t="s">
        <v>97</v>
      </c>
      <c r="J147" s="70" t="s">
        <v>98</v>
      </c>
      <c r="K147" s="70" t="s">
        <v>419</v>
      </c>
      <c r="L147" s="70" t="s">
        <v>420</v>
      </c>
      <c r="M147" s="54">
        <v>251</v>
      </c>
      <c r="N147" s="5" t="s">
        <v>186</v>
      </c>
      <c r="O147" s="5"/>
      <c r="P147" s="32">
        <v>1.7</v>
      </c>
      <c r="Q147" s="32"/>
      <c r="R147" s="5">
        <v>2012</v>
      </c>
      <c r="S147" s="32">
        <v>43353.54</v>
      </c>
      <c r="T147" s="32">
        <v>42280.114</v>
      </c>
      <c r="U147" s="32">
        <f t="shared" si="27"/>
        <v>25280.114</v>
      </c>
      <c r="V147" s="32">
        <f t="shared" si="28"/>
        <v>17000</v>
      </c>
    </row>
    <row r="148" spans="1:22" s="71" customFormat="1" ht="82.5" customHeight="1">
      <c r="A148" s="38">
        <v>5</v>
      </c>
      <c r="B148" s="86" t="s">
        <v>96</v>
      </c>
      <c r="C148" s="5" t="s">
        <v>48</v>
      </c>
      <c r="D148" s="5" t="s">
        <v>321</v>
      </c>
      <c r="E148" s="37" t="s">
        <v>37</v>
      </c>
      <c r="F148" s="5" t="s">
        <v>12</v>
      </c>
      <c r="G148" s="57" t="s">
        <v>83</v>
      </c>
      <c r="H148" s="69">
        <v>108</v>
      </c>
      <c r="I148" s="70" t="s">
        <v>97</v>
      </c>
      <c r="J148" s="70" t="s">
        <v>98</v>
      </c>
      <c r="K148" s="70" t="s">
        <v>419</v>
      </c>
      <c r="L148" s="70" t="s">
        <v>420</v>
      </c>
      <c r="M148" s="54">
        <v>251</v>
      </c>
      <c r="N148" s="5" t="s">
        <v>186</v>
      </c>
      <c r="O148" s="5"/>
      <c r="P148" s="32">
        <v>1.4</v>
      </c>
      <c r="Q148" s="32"/>
      <c r="R148" s="5">
        <v>2012</v>
      </c>
      <c r="S148" s="32">
        <v>35487.662</v>
      </c>
      <c r="T148" s="32">
        <v>34413.893</v>
      </c>
      <c r="U148" s="32">
        <f t="shared" si="27"/>
        <v>20413.892999999996</v>
      </c>
      <c r="V148" s="32">
        <f t="shared" si="28"/>
        <v>14000</v>
      </c>
    </row>
    <row r="149" spans="1:22" s="71" customFormat="1" ht="82.5" customHeight="1">
      <c r="A149" s="38">
        <v>6</v>
      </c>
      <c r="B149" s="86" t="s">
        <v>96</v>
      </c>
      <c r="C149" s="5" t="s">
        <v>49</v>
      </c>
      <c r="D149" s="5" t="s">
        <v>322</v>
      </c>
      <c r="E149" s="37" t="s">
        <v>37</v>
      </c>
      <c r="F149" s="5" t="s">
        <v>12</v>
      </c>
      <c r="G149" s="57" t="s">
        <v>83</v>
      </c>
      <c r="H149" s="69">
        <v>108</v>
      </c>
      <c r="I149" s="70" t="s">
        <v>97</v>
      </c>
      <c r="J149" s="70" t="s">
        <v>98</v>
      </c>
      <c r="K149" s="70" t="s">
        <v>419</v>
      </c>
      <c r="L149" s="70" t="s">
        <v>420</v>
      </c>
      <c r="M149" s="54">
        <v>251</v>
      </c>
      <c r="N149" s="5" t="s">
        <v>186</v>
      </c>
      <c r="O149" s="5"/>
      <c r="P149" s="32">
        <v>2.2</v>
      </c>
      <c r="Q149" s="32"/>
      <c r="R149" s="5">
        <v>2012</v>
      </c>
      <c r="S149" s="32">
        <v>42450.755</v>
      </c>
      <c r="T149" s="32">
        <v>41431.671</v>
      </c>
      <c r="U149" s="32">
        <f t="shared" si="27"/>
        <v>19431.671000000002</v>
      </c>
      <c r="V149" s="32">
        <f t="shared" si="28"/>
        <v>22000</v>
      </c>
    </row>
    <row r="150" spans="1:22" s="71" customFormat="1" ht="82.5" customHeight="1">
      <c r="A150" s="38">
        <v>7</v>
      </c>
      <c r="B150" s="86" t="s">
        <v>96</v>
      </c>
      <c r="C150" s="5" t="s">
        <v>168</v>
      </c>
      <c r="D150" s="5" t="s">
        <v>323</v>
      </c>
      <c r="E150" s="37" t="s">
        <v>37</v>
      </c>
      <c r="F150" s="5" t="s">
        <v>12</v>
      </c>
      <c r="G150" s="57" t="s">
        <v>83</v>
      </c>
      <c r="H150" s="69">
        <v>108</v>
      </c>
      <c r="I150" s="70" t="s">
        <v>97</v>
      </c>
      <c r="J150" s="70" t="s">
        <v>98</v>
      </c>
      <c r="K150" s="70" t="s">
        <v>419</v>
      </c>
      <c r="L150" s="70" t="s">
        <v>420</v>
      </c>
      <c r="M150" s="54">
        <v>251</v>
      </c>
      <c r="N150" s="5" t="s">
        <v>186</v>
      </c>
      <c r="O150" s="5"/>
      <c r="P150" s="32">
        <v>4.927</v>
      </c>
      <c r="Q150" s="32"/>
      <c r="R150" s="5">
        <v>2012</v>
      </c>
      <c r="S150" s="32">
        <v>107610.886</v>
      </c>
      <c r="T150" s="32">
        <v>105307.051</v>
      </c>
      <c r="U150" s="32">
        <f t="shared" si="27"/>
        <v>56037.051000000014</v>
      </c>
      <c r="V150" s="32">
        <f t="shared" si="28"/>
        <v>49269.99999999999</v>
      </c>
    </row>
    <row r="151" spans="1:22" s="71" customFormat="1" ht="82.5" customHeight="1">
      <c r="A151" s="38">
        <v>8</v>
      </c>
      <c r="B151" s="86" t="s">
        <v>96</v>
      </c>
      <c r="C151" s="5" t="s">
        <v>338</v>
      </c>
      <c r="D151" s="5" t="s">
        <v>324</v>
      </c>
      <c r="E151" s="37" t="s">
        <v>37</v>
      </c>
      <c r="F151" s="5" t="s">
        <v>12</v>
      </c>
      <c r="G151" s="57" t="s">
        <v>83</v>
      </c>
      <c r="H151" s="69">
        <v>108</v>
      </c>
      <c r="I151" s="70" t="s">
        <v>97</v>
      </c>
      <c r="J151" s="70" t="s">
        <v>98</v>
      </c>
      <c r="K151" s="70" t="s">
        <v>419</v>
      </c>
      <c r="L151" s="70" t="s">
        <v>420</v>
      </c>
      <c r="M151" s="54">
        <v>251</v>
      </c>
      <c r="N151" s="5" t="s">
        <v>186</v>
      </c>
      <c r="O151" s="5"/>
      <c r="P151" s="32">
        <v>0.58</v>
      </c>
      <c r="Q151" s="32"/>
      <c r="R151" s="5">
        <v>2012</v>
      </c>
      <c r="S151" s="32">
        <v>16056.038</v>
      </c>
      <c r="T151" s="32">
        <v>15317.425</v>
      </c>
      <c r="U151" s="32">
        <f t="shared" si="27"/>
        <v>9517.425</v>
      </c>
      <c r="V151" s="32">
        <f t="shared" si="28"/>
        <v>5800</v>
      </c>
    </row>
    <row r="152" spans="1:22" s="71" customFormat="1" ht="82.5" customHeight="1">
      <c r="A152" s="38">
        <v>9</v>
      </c>
      <c r="B152" s="86" t="s">
        <v>96</v>
      </c>
      <c r="C152" s="5" t="s">
        <v>50</v>
      </c>
      <c r="D152" s="5" t="s">
        <v>325</v>
      </c>
      <c r="E152" s="37" t="s">
        <v>37</v>
      </c>
      <c r="F152" s="5" t="s">
        <v>12</v>
      </c>
      <c r="G152" s="57" t="s">
        <v>83</v>
      </c>
      <c r="H152" s="69">
        <v>108</v>
      </c>
      <c r="I152" s="70" t="s">
        <v>97</v>
      </c>
      <c r="J152" s="70" t="s">
        <v>98</v>
      </c>
      <c r="K152" s="70" t="s">
        <v>419</v>
      </c>
      <c r="L152" s="70" t="s">
        <v>420</v>
      </c>
      <c r="M152" s="54">
        <v>251</v>
      </c>
      <c r="N152" s="5" t="s">
        <v>186</v>
      </c>
      <c r="O152" s="5"/>
      <c r="P152" s="32">
        <v>3.158</v>
      </c>
      <c r="Q152" s="32"/>
      <c r="R152" s="5">
        <v>2012</v>
      </c>
      <c r="S152" s="32">
        <v>99650.667</v>
      </c>
      <c r="T152" s="32">
        <v>97952.823</v>
      </c>
      <c r="U152" s="32">
        <f t="shared" si="27"/>
        <v>66372.823</v>
      </c>
      <c r="V152" s="32">
        <f t="shared" si="28"/>
        <v>31580</v>
      </c>
    </row>
    <row r="153" spans="1:22" s="71" customFormat="1" ht="82.5" customHeight="1">
      <c r="A153" s="38">
        <v>10</v>
      </c>
      <c r="B153" s="86" t="s">
        <v>96</v>
      </c>
      <c r="C153" s="5" t="s">
        <v>171</v>
      </c>
      <c r="D153" s="5" t="s">
        <v>326</v>
      </c>
      <c r="E153" s="37" t="s">
        <v>37</v>
      </c>
      <c r="F153" s="5" t="s">
        <v>12</v>
      </c>
      <c r="G153" s="57" t="s">
        <v>83</v>
      </c>
      <c r="H153" s="69">
        <v>108</v>
      </c>
      <c r="I153" s="70" t="s">
        <v>97</v>
      </c>
      <c r="J153" s="70" t="s">
        <v>98</v>
      </c>
      <c r="K153" s="70" t="s">
        <v>419</v>
      </c>
      <c r="L153" s="70" t="s">
        <v>420</v>
      </c>
      <c r="M153" s="54">
        <v>251</v>
      </c>
      <c r="N153" s="5" t="s">
        <v>186</v>
      </c>
      <c r="O153" s="5"/>
      <c r="P153" s="32">
        <v>2.385</v>
      </c>
      <c r="Q153" s="32"/>
      <c r="R153" s="5">
        <v>2012</v>
      </c>
      <c r="S153" s="32">
        <v>80650.779</v>
      </c>
      <c r="T153" s="32">
        <v>79262.929</v>
      </c>
      <c r="U153" s="32">
        <f t="shared" si="27"/>
        <v>55412.929000000004</v>
      </c>
      <c r="V153" s="32">
        <f t="shared" si="28"/>
        <v>23850</v>
      </c>
    </row>
    <row r="154" spans="1:22" s="71" customFormat="1" ht="82.5" customHeight="1">
      <c r="A154" s="38">
        <v>11</v>
      </c>
      <c r="B154" s="86" t="s">
        <v>96</v>
      </c>
      <c r="C154" s="5" t="s">
        <v>172</v>
      </c>
      <c r="D154" s="5" t="s">
        <v>327</v>
      </c>
      <c r="E154" s="37" t="s">
        <v>37</v>
      </c>
      <c r="F154" s="5" t="s">
        <v>12</v>
      </c>
      <c r="G154" s="57" t="s">
        <v>83</v>
      </c>
      <c r="H154" s="69">
        <v>108</v>
      </c>
      <c r="I154" s="70" t="s">
        <v>97</v>
      </c>
      <c r="J154" s="70" t="s">
        <v>98</v>
      </c>
      <c r="K154" s="70" t="s">
        <v>419</v>
      </c>
      <c r="L154" s="70" t="s">
        <v>420</v>
      </c>
      <c r="M154" s="54">
        <v>251</v>
      </c>
      <c r="N154" s="5" t="s">
        <v>186</v>
      </c>
      <c r="O154" s="5"/>
      <c r="P154" s="32">
        <v>3.098</v>
      </c>
      <c r="Q154" s="32"/>
      <c r="R154" s="5">
        <v>2012</v>
      </c>
      <c r="S154" s="32">
        <v>82544.914</v>
      </c>
      <c r="T154" s="32">
        <v>81463.543</v>
      </c>
      <c r="U154" s="32">
        <f t="shared" si="27"/>
        <v>50483.543000000005</v>
      </c>
      <c r="V154" s="32">
        <f t="shared" si="28"/>
        <v>30980</v>
      </c>
    </row>
    <row r="155" spans="1:22" s="71" customFormat="1" ht="82.5" customHeight="1">
      <c r="A155" s="38">
        <v>12</v>
      </c>
      <c r="B155" s="86" t="s">
        <v>96</v>
      </c>
      <c r="C155" s="5" t="s">
        <v>331</v>
      </c>
      <c r="D155" s="5" t="s">
        <v>328</v>
      </c>
      <c r="E155" s="37" t="s">
        <v>37</v>
      </c>
      <c r="F155" s="5" t="s">
        <v>12</v>
      </c>
      <c r="G155" s="57" t="s">
        <v>83</v>
      </c>
      <c r="H155" s="69">
        <v>108</v>
      </c>
      <c r="I155" s="70" t="s">
        <v>97</v>
      </c>
      <c r="J155" s="70" t="s">
        <v>98</v>
      </c>
      <c r="K155" s="70" t="s">
        <v>419</v>
      </c>
      <c r="L155" s="70" t="s">
        <v>420</v>
      </c>
      <c r="M155" s="54">
        <v>251</v>
      </c>
      <c r="N155" s="5" t="s">
        <v>186</v>
      </c>
      <c r="O155" s="5"/>
      <c r="P155" s="32">
        <v>1.46</v>
      </c>
      <c r="Q155" s="32"/>
      <c r="R155" s="5">
        <v>2012</v>
      </c>
      <c r="S155" s="32">
        <v>34075.312</v>
      </c>
      <c r="T155" s="32">
        <v>33042.708</v>
      </c>
      <c r="U155" s="32">
        <f t="shared" si="27"/>
        <v>18442.708</v>
      </c>
      <c r="V155" s="32">
        <f t="shared" si="28"/>
        <v>14600</v>
      </c>
    </row>
    <row r="156" spans="1:22" s="71" customFormat="1" ht="82.5" customHeight="1">
      <c r="A156" s="38">
        <v>13</v>
      </c>
      <c r="B156" s="86" t="s">
        <v>96</v>
      </c>
      <c r="C156" s="5" t="s">
        <v>130</v>
      </c>
      <c r="D156" s="5" t="s">
        <v>329</v>
      </c>
      <c r="E156" s="37" t="s">
        <v>37</v>
      </c>
      <c r="F156" s="5" t="s">
        <v>12</v>
      </c>
      <c r="G156" s="57" t="s">
        <v>83</v>
      </c>
      <c r="H156" s="69">
        <v>108</v>
      </c>
      <c r="I156" s="70" t="s">
        <v>97</v>
      </c>
      <c r="J156" s="70" t="s">
        <v>98</v>
      </c>
      <c r="K156" s="70" t="s">
        <v>419</v>
      </c>
      <c r="L156" s="70" t="s">
        <v>420</v>
      </c>
      <c r="M156" s="54">
        <v>251</v>
      </c>
      <c r="N156" s="5" t="s">
        <v>186</v>
      </c>
      <c r="O156" s="5"/>
      <c r="P156" s="32">
        <v>2.2</v>
      </c>
      <c r="Q156" s="32"/>
      <c r="R156" s="5">
        <v>2012</v>
      </c>
      <c r="S156" s="32">
        <v>44092.55</v>
      </c>
      <c r="T156" s="32">
        <v>42802.5</v>
      </c>
      <c r="U156" s="32">
        <f t="shared" si="27"/>
        <v>20802.5</v>
      </c>
      <c r="V156" s="32">
        <f t="shared" si="28"/>
        <v>22000</v>
      </c>
    </row>
    <row r="157" spans="1:22" s="71" customFormat="1" ht="82.5" customHeight="1">
      <c r="A157" s="38">
        <v>14</v>
      </c>
      <c r="B157" s="86" t="s">
        <v>96</v>
      </c>
      <c r="C157" s="5" t="s">
        <v>295</v>
      </c>
      <c r="D157" s="5" t="s">
        <v>296</v>
      </c>
      <c r="E157" s="37" t="s">
        <v>37</v>
      </c>
      <c r="F157" s="5" t="s">
        <v>12</v>
      </c>
      <c r="G157" s="57" t="s">
        <v>83</v>
      </c>
      <c r="H157" s="69">
        <v>108</v>
      </c>
      <c r="I157" s="70" t="s">
        <v>97</v>
      </c>
      <c r="J157" s="70" t="s">
        <v>98</v>
      </c>
      <c r="K157" s="70" t="s">
        <v>419</v>
      </c>
      <c r="L157" s="70" t="s">
        <v>420</v>
      </c>
      <c r="M157" s="54">
        <v>251</v>
      </c>
      <c r="N157" s="5" t="s">
        <v>186</v>
      </c>
      <c r="O157" s="5"/>
      <c r="P157" s="32">
        <v>1.58</v>
      </c>
      <c r="Q157" s="32"/>
      <c r="R157" s="5">
        <v>2012</v>
      </c>
      <c r="S157" s="32">
        <v>44598.845</v>
      </c>
      <c r="T157" s="32">
        <v>43387.505</v>
      </c>
      <c r="U157" s="32">
        <f t="shared" si="27"/>
        <v>27587.504999999997</v>
      </c>
      <c r="V157" s="32">
        <f t="shared" si="28"/>
        <v>15800</v>
      </c>
    </row>
    <row r="158" spans="1:22" s="71" customFormat="1" ht="82.5" customHeight="1">
      <c r="A158" s="38">
        <v>15</v>
      </c>
      <c r="B158" s="86" t="s">
        <v>96</v>
      </c>
      <c r="C158" s="5" t="s">
        <v>131</v>
      </c>
      <c r="D158" s="5" t="s">
        <v>412</v>
      </c>
      <c r="E158" s="37" t="s">
        <v>37</v>
      </c>
      <c r="F158" s="5" t="s">
        <v>12</v>
      </c>
      <c r="G158" s="57" t="s">
        <v>83</v>
      </c>
      <c r="H158" s="69">
        <v>108</v>
      </c>
      <c r="I158" s="70" t="s">
        <v>97</v>
      </c>
      <c r="J158" s="70" t="s">
        <v>98</v>
      </c>
      <c r="K158" s="70" t="s">
        <v>419</v>
      </c>
      <c r="L158" s="70" t="s">
        <v>420</v>
      </c>
      <c r="M158" s="54">
        <v>251</v>
      </c>
      <c r="N158" s="5" t="s">
        <v>186</v>
      </c>
      <c r="O158" s="5"/>
      <c r="P158" s="32">
        <v>2.8</v>
      </c>
      <c r="Q158" s="32"/>
      <c r="R158" s="5">
        <v>2012</v>
      </c>
      <c r="S158" s="32">
        <v>46951.434</v>
      </c>
      <c r="T158" s="32">
        <v>45508.338</v>
      </c>
      <c r="U158" s="32">
        <f t="shared" si="27"/>
        <v>17508.338000000003</v>
      </c>
      <c r="V158" s="32">
        <f t="shared" si="28"/>
        <v>28000</v>
      </c>
    </row>
    <row r="159" spans="1:22" s="71" customFormat="1" ht="82.5" customHeight="1">
      <c r="A159" s="38">
        <v>16</v>
      </c>
      <c r="B159" s="86" t="s">
        <v>96</v>
      </c>
      <c r="C159" s="5" t="s">
        <v>8</v>
      </c>
      <c r="D159" s="5" t="s">
        <v>330</v>
      </c>
      <c r="E159" s="37" t="s">
        <v>37</v>
      </c>
      <c r="F159" s="5" t="s">
        <v>12</v>
      </c>
      <c r="G159" s="57" t="s">
        <v>83</v>
      </c>
      <c r="H159" s="69">
        <v>108</v>
      </c>
      <c r="I159" s="70" t="s">
        <v>97</v>
      </c>
      <c r="J159" s="70" t="s">
        <v>98</v>
      </c>
      <c r="K159" s="70" t="s">
        <v>419</v>
      </c>
      <c r="L159" s="70" t="s">
        <v>420</v>
      </c>
      <c r="M159" s="54">
        <v>251</v>
      </c>
      <c r="N159" s="5" t="s">
        <v>186</v>
      </c>
      <c r="O159" s="5"/>
      <c r="P159" s="32">
        <v>1.4</v>
      </c>
      <c r="Q159" s="32"/>
      <c r="R159" s="5">
        <v>2012</v>
      </c>
      <c r="S159" s="32">
        <v>39902.7</v>
      </c>
      <c r="T159" s="32">
        <v>38830.575</v>
      </c>
      <c r="U159" s="32">
        <f t="shared" si="27"/>
        <v>24830.574999999997</v>
      </c>
      <c r="V159" s="32">
        <f t="shared" si="28"/>
        <v>14000</v>
      </c>
    </row>
    <row r="160" spans="1:22" s="18" customFormat="1" ht="18.75">
      <c r="A160" s="16">
        <v>46</v>
      </c>
      <c r="B160" s="16"/>
      <c r="C160" s="15" t="s">
        <v>68</v>
      </c>
      <c r="D160" s="15"/>
      <c r="E160" s="17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30">
        <f aca="true" t="shared" si="29" ref="P160:V160">SUM(P161:P174)</f>
        <v>34.711999999999996</v>
      </c>
      <c r="Q160" s="30">
        <f t="shared" si="29"/>
        <v>0</v>
      </c>
      <c r="R160" s="30"/>
      <c r="S160" s="30">
        <f t="shared" si="29"/>
        <v>443257.54199999996</v>
      </c>
      <c r="T160" s="30">
        <f t="shared" si="29"/>
        <v>405549.216</v>
      </c>
      <c r="U160" s="30">
        <f t="shared" si="29"/>
        <v>58614.115999999995</v>
      </c>
      <c r="V160" s="30">
        <f t="shared" si="29"/>
        <v>346935.1</v>
      </c>
    </row>
    <row r="161" spans="1:22" s="71" customFormat="1" ht="111" customHeight="1">
      <c r="A161" s="38">
        <v>1</v>
      </c>
      <c r="B161" s="86" t="s">
        <v>96</v>
      </c>
      <c r="C161" s="5" t="s">
        <v>128</v>
      </c>
      <c r="D161" s="5" t="s">
        <v>17</v>
      </c>
      <c r="E161" s="37" t="s">
        <v>37</v>
      </c>
      <c r="F161" s="5" t="s">
        <v>12</v>
      </c>
      <c r="G161" s="57" t="s">
        <v>83</v>
      </c>
      <c r="H161" s="69">
        <v>108</v>
      </c>
      <c r="I161" s="70" t="s">
        <v>97</v>
      </c>
      <c r="J161" s="70" t="s">
        <v>98</v>
      </c>
      <c r="K161" s="70" t="s">
        <v>419</v>
      </c>
      <c r="L161" s="70" t="s">
        <v>420</v>
      </c>
      <c r="M161" s="54">
        <v>251</v>
      </c>
      <c r="N161" s="5" t="s">
        <v>186</v>
      </c>
      <c r="O161" s="5"/>
      <c r="P161" s="32">
        <v>1.96</v>
      </c>
      <c r="Q161" s="32"/>
      <c r="R161" s="5">
        <v>2012</v>
      </c>
      <c r="S161" s="32">
        <v>23025.908</v>
      </c>
      <c r="T161" s="32">
        <v>20774.138</v>
      </c>
      <c r="U161" s="32">
        <f>T161-P161*10000</f>
        <v>1174.137999999999</v>
      </c>
      <c r="V161" s="32">
        <f aca="true" t="shared" si="30" ref="V161:V174">T161-U161</f>
        <v>19600</v>
      </c>
    </row>
    <row r="162" spans="1:22" s="71" customFormat="1" ht="111" customHeight="1">
      <c r="A162" s="38">
        <v>2</v>
      </c>
      <c r="B162" s="86" t="s">
        <v>96</v>
      </c>
      <c r="C162" s="5" t="s">
        <v>129</v>
      </c>
      <c r="D162" s="5" t="s">
        <v>18</v>
      </c>
      <c r="E162" s="37" t="s">
        <v>37</v>
      </c>
      <c r="F162" s="5" t="s">
        <v>12</v>
      </c>
      <c r="G162" s="57" t="s">
        <v>83</v>
      </c>
      <c r="H162" s="69">
        <v>108</v>
      </c>
      <c r="I162" s="70" t="s">
        <v>97</v>
      </c>
      <c r="J162" s="70" t="s">
        <v>98</v>
      </c>
      <c r="K162" s="70" t="s">
        <v>419</v>
      </c>
      <c r="L162" s="70" t="s">
        <v>420</v>
      </c>
      <c r="M162" s="54">
        <v>251</v>
      </c>
      <c r="N162" s="5" t="s">
        <v>186</v>
      </c>
      <c r="O162" s="5"/>
      <c r="P162" s="32">
        <v>2.131</v>
      </c>
      <c r="Q162" s="32"/>
      <c r="R162" s="5">
        <v>2012</v>
      </c>
      <c r="S162" s="32">
        <v>30654.818</v>
      </c>
      <c r="T162" s="32">
        <v>28074.208</v>
      </c>
      <c r="U162" s="32">
        <f>T162-P162*10000</f>
        <v>6764.208000000002</v>
      </c>
      <c r="V162" s="32">
        <f t="shared" si="30"/>
        <v>21309.999999999996</v>
      </c>
    </row>
    <row r="163" spans="1:22" s="71" customFormat="1" ht="111" customHeight="1">
      <c r="A163" s="38">
        <v>3</v>
      </c>
      <c r="B163" s="86" t="s">
        <v>96</v>
      </c>
      <c r="C163" s="5" t="s">
        <v>182</v>
      </c>
      <c r="D163" s="5" t="s">
        <v>19</v>
      </c>
      <c r="E163" s="37" t="s">
        <v>37</v>
      </c>
      <c r="F163" s="5" t="s">
        <v>12</v>
      </c>
      <c r="G163" s="57" t="s">
        <v>83</v>
      </c>
      <c r="H163" s="69">
        <v>108</v>
      </c>
      <c r="I163" s="70" t="s">
        <v>97</v>
      </c>
      <c r="J163" s="70" t="s">
        <v>98</v>
      </c>
      <c r="K163" s="70" t="s">
        <v>419</v>
      </c>
      <c r="L163" s="70" t="s">
        <v>420</v>
      </c>
      <c r="M163" s="54">
        <v>251</v>
      </c>
      <c r="N163" s="5" t="s">
        <v>186</v>
      </c>
      <c r="O163" s="5"/>
      <c r="P163" s="32">
        <v>4.015</v>
      </c>
      <c r="Q163" s="32"/>
      <c r="R163" s="5">
        <v>2012</v>
      </c>
      <c r="S163" s="32">
        <v>46386.147</v>
      </c>
      <c r="T163" s="32">
        <v>42068.611</v>
      </c>
      <c r="U163" s="32">
        <v>2103.511</v>
      </c>
      <c r="V163" s="32">
        <f t="shared" si="30"/>
        <v>39965.1</v>
      </c>
    </row>
    <row r="164" spans="1:22" s="71" customFormat="1" ht="111" customHeight="1">
      <c r="A164" s="38">
        <v>4</v>
      </c>
      <c r="B164" s="86" t="s">
        <v>96</v>
      </c>
      <c r="C164" s="5" t="s">
        <v>423</v>
      </c>
      <c r="D164" s="5" t="s">
        <v>20</v>
      </c>
      <c r="E164" s="37" t="s">
        <v>37</v>
      </c>
      <c r="F164" s="5" t="s">
        <v>12</v>
      </c>
      <c r="G164" s="57" t="s">
        <v>83</v>
      </c>
      <c r="H164" s="69">
        <v>108</v>
      </c>
      <c r="I164" s="70" t="s">
        <v>97</v>
      </c>
      <c r="J164" s="70" t="s">
        <v>98</v>
      </c>
      <c r="K164" s="70" t="s">
        <v>419</v>
      </c>
      <c r="L164" s="70" t="s">
        <v>420</v>
      </c>
      <c r="M164" s="54">
        <v>251</v>
      </c>
      <c r="N164" s="5" t="s">
        <v>186</v>
      </c>
      <c r="O164" s="5"/>
      <c r="P164" s="32">
        <v>3.055</v>
      </c>
      <c r="Q164" s="32"/>
      <c r="R164" s="5">
        <v>2012</v>
      </c>
      <c r="S164" s="32">
        <v>37040.821</v>
      </c>
      <c r="T164" s="32">
        <v>34701.565</v>
      </c>
      <c r="U164" s="32">
        <f>T164-P164*10000</f>
        <v>4151.565000000002</v>
      </c>
      <c r="V164" s="32">
        <f t="shared" si="30"/>
        <v>30550</v>
      </c>
    </row>
    <row r="165" spans="1:22" s="71" customFormat="1" ht="111" customHeight="1">
      <c r="A165" s="38">
        <v>5</v>
      </c>
      <c r="B165" s="86" t="s">
        <v>96</v>
      </c>
      <c r="C165" s="5" t="s">
        <v>361</v>
      </c>
      <c r="D165" s="5" t="s">
        <v>21</v>
      </c>
      <c r="E165" s="37" t="s">
        <v>37</v>
      </c>
      <c r="F165" s="5" t="s">
        <v>12</v>
      </c>
      <c r="G165" s="57" t="s">
        <v>83</v>
      </c>
      <c r="H165" s="69">
        <v>108</v>
      </c>
      <c r="I165" s="70" t="s">
        <v>97</v>
      </c>
      <c r="J165" s="70" t="s">
        <v>98</v>
      </c>
      <c r="K165" s="70" t="s">
        <v>419</v>
      </c>
      <c r="L165" s="70" t="s">
        <v>420</v>
      </c>
      <c r="M165" s="54">
        <v>251</v>
      </c>
      <c r="N165" s="5" t="s">
        <v>186</v>
      </c>
      <c r="O165" s="5"/>
      <c r="P165" s="32">
        <v>3.506</v>
      </c>
      <c r="Q165" s="32"/>
      <c r="R165" s="5">
        <v>2012</v>
      </c>
      <c r="S165" s="32">
        <v>48411.743</v>
      </c>
      <c r="T165" s="32">
        <v>45158.79</v>
      </c>
      <c r="U165" s="32">
        <f aca="true" t="shared" si="31" ref="U165:U174">T165-P165*10000</f>
        <v>10098.79</v>
      </c>
      <c r="V165" s="32">
        <f t="shared" si="30"/>
        <v>35060</v>
      </c>
    </row>
    <row r="166" spans="1:22" s="71" customFormat="1" ht="111" customHeight="1">
      <c r="A166" s="38">
        <v>6</v>
      </c>
      <c r="B166" s="86" t="s">
        <v>96</v>
      </c>
      <c r="C166" s="5" t="s">
        <v>363</v>
      </c>
      <c r="D166" s="5" t="s">
        <v>22</v>
      </c>
      <c r="E166" s="37" t="s">
        <v>37</v>
      </c>
      <c r="F166" s="5" t="s">
        <v>12</v>
      </c>
      <c r="G166" s="57" t="s">
        <v>83</v>
      </c>
      <c r="H166" s="69">
        <v>108</v>
      </c>
      <c r="I166" s="70" t="s">
        <v>97</v>
      </c>
      <c r="J166" s="70" t="s">
        <v>98</v>
      </c>
      <c r="K166" s="70" t="s">
        <v>419</v>
      </c>
      <c r="L166" s="70" t="s">
        <v>420</v>
      </c>
      <c r="M166" s="54">
        <v>251</v>
      </c>
      <c r="N166" s="5" t="s">
        <v>186</v>
      </c>
      <c r="O166" s="5"/>
      <c r="P166" s="32">
        <v>0.633</v>
      </c>
      <c r="Q166" s="32"/>
      <c r="R166" s="5">
        <v>2012</v>
      </c>
      <c r="S166" s="32">
        <v>8002.327</v>
      </c>
      <c r="T166" s="32">
        <v>6738.692</v>
      </c>
      <c r="U166" s="32">
        <f t="shared" si="31"/>
        <v>408.692</v>
      </c>
      <c r="V166" s="32">
        <f t="shared" si="30"/>
        <v>6330</v>
      </c>
    </row>
    <row r="167" spans="1:22" s="71" customFormat="1" ht="111" customHeight="1">
      <c r="A167" s="38">
        <v>7</v>
      </c>
      <c r="B167" s="86" t="s">
        <v>96</v>
      </c>
      <c r="C167" s="5" t="s">
        <v>362</v>
      </c>
      <c r="D167" s="5" t="s">
        <v>23</v>
      </c>
      <c r="E167" s="37" t="s">
        <v>37</v>
      </c>
      <c r="F167" s="5" t="s">
        <v>12</v>
      </c>
      <c r="G167" s="57" t="s">
        <v>83</v>
      </c>
      <c r="H167" s="69">
        <v>108</v>
      </c>
      <c r="I167" s="70" t="s">
        <v>97</v>
      </c>
      <c r="J167" s="70" t="s">
        <v>98</v>
      </c>
      <c r="K167" s="70" t="s">
        <v>419</v>
      </c>
      <c r="L167" s="70" t="s">
        <v>420</v>
      </c>
      <c r="M167" s="54">
        <v>251</v>
      </c>
      <c r="N167" s="5" t="s">
        <v>186</v>
      </c>
      <c r="O167" s="5"/>
      <c r="P167" s="32">
        <v>1.251</v>
      </c>
      <c r="Q167" s="32"/>
      <c r="R167" s="5">
        <v>2012</v>
      </c>
      <c r="S167" s="32">
        <v>16197.378</v>
      </c>
      <c r="T167" s="32">
        <v>14474.148</v>
      </c>
      <c r="U167" s="32">
        <f t="shared" si="31"/>
        <v>1964.148000000001</v>
      </c>
      <c r="V167" s="32">
        <f t="shared" si="30"/>
        <v>12509.999999999998</v>
      </c>
    </row>
    <row r="168" spans="1:22" s="71" customFormat="1" ht="111" customHeight="1">
      <c r="A168" s="38">
        <v>8</v>
      </c>
      <c r="B168" s="86" t="s">
        <v>96</v>
      </c>
      <c r="C168" s="5" t="s">
        <v>174</v>
      </c>
      <c r="D168" s="5" t="s">
        <v>24</v>
      </c>
      <c r="E168" s="37" t="s">
        <v>37</v>
      </c>
      <c r="F168" s="5" t="s">
        <v>12</v>
      </c>
      <c r="G168" s="57" t="s">
        <v>83</v>
      </c>
      <c r="H168" s="69">
        <v>108</v>
      </c>
      <c r="I168" s="70" t="s">
        <v>97</v>
      </c>
      <c r="J168" s="70" t="s">
        <v>98</v>
      </c>
      <c r="K168" s="70" t="s">
        <v>419</v>
      </c>
      <c r="L168" s="70" t="s">
        <v>420</v>
      </c>
      <c r="M168" s="54">
        <v>251</v>
      </c>
      <c r="N168" s="5" t="s">
        <v>186</v>
      </c>
      <c r="O168" s="5"/>
      <c r="P168" s="32">
        <v>0.74</v>
      </c>
      <c r="Q168" s="32"/>
      <c r="R168" s="5">
        <v>2012</v>
      </c>
      <c r="S168" s="32">
        <v>9772.079</v>
      </c>
      <c r="T168" s="32">
        <v>8605.446</v>
      </c>
      <c r="U168" s="32">
        <f t="shared" si="31"/>
        <v>1205.446</v>
      </c>
      <c r="V168" s="32">
        <f t="shared" si="30"/>
        <v>7400</v>
      </c>
    </row>
    <row r="169" spans="1:22" s="71" customFormat="1" ht="111" customHeight="1">
      <c r="A169" s="38">
        <v>9</v>
      </c>
      <c r="B169" s="86" t="s">
        <v>96</v>
      </c>
      <c r="C169" s="5" t="s">
        <v>177</v>
      </c>
      <c r="D169" s="5" t="s">
        <v>25</v>
      </c>
      <c r="E169" s="37" t="s">
        <v>37</v>
      </c>
      <c r="F169" s="5" t="s">
        <v>12</v>
      </c>
      <c r="G169" s="57" t="s">
        <v>83</v>
      </c>
      <c r="H169" s="69">
        <v>108</v>
      </c>
      <c r="I169" s="70" t="s">
        <v>97</v>
      </c>
      <c r="J169" s="70" t="s">
        <v>98</v>
      </c>
      <c r="K169" s="70" t="s">
        <v>419</v>
      </c>
      <c r="L169" s="70" t="s">
        <v>420</v>
      </c>
      <c r="M169" s="54">
        <v>251</v>
      </c>
      <c r="N169" s="5" t="s">
        <v>186</v>
      </c>
      <c r="O169" s="5"/>
      <c r="P169" s="32">
        <v>0.87</v>
      </c>
      <c r="Q169" s="32"/>
      <c r="R169" s="5">
        <v>2012</v>
      </c>
      <c r="S169" s="32">
        <v>13255.74</v>
      </c>
      <c r="T169" s="32">
        <v>12313.488</v>
      </c>
      <c r="U169" s="32">
        <f t="shared" si="31"/>
        <v>3613.4879999999994</v>
      </c>
      <c r="V169" s="32">
        <f t="shared" si="30"/>
        <v>8700</v>
      </c>
    </row>
    <row r="170" spans="1:22" s="71" customFormat="1" ht="123.75" customHeight="1">
      <c r="A170" s="38">
        <v>10</v>
      </c>
      <c r="B170" s="86" t="s">
        <v>96</v>
      </c>
      <c r="C170" s="5" t="s">
        <v>384</v>
      </c>
      <c r="D170" s="5" t="s">
        <v>242</v>
      </c>
      <c r="E170" s="37" t="s">
        <v>37</v>
      </c>
      <c r="F170" s="5" t="s">
        <v>12</v>
      </c>
      <c r="G170" s="57" t="s">
        <v>83</v>
      </c>
      <c r="H170" s="69">
        <v>108</v>
      </c>
      <c r="I170" s="70" t="s">
        <v>97</v>
      </c>
      <c r="J170" s="70" t="s">
        <v>98</v>
      </c>
      <c r="K170" s="70" t="s">
        <v>419</v>
      </c>
      <c r="L170" s="70" t="s">
        <v>420</v>
      </c>
      <c r="M170" s="54">
        <v>251</v>
      </c>
      <c r="N170" s="5" t="s">
        <v>186</v>
      </c>
      <c r="O170" s="5"/>
      <c r="P170" s="32">
        <v>2.125</v>
      </c>
      <c r="Q170" s="32"/>
      <c r="R170" s="5">
        <v>2012</v>
      </c>
      <c r="S170" s="32">
        <v>25838.185</v>
      </c>
      <c r="T170" s="32">
        <v>22910.529</v>
      </c>
      <c r="U170" s="32">
        <f t="shared" si="31"/>
        <v>1660.5289999999986</v>
      </c>
      <c r="V170" s="32">
        <f t="shared" si="30"/>
        <v>21250</v>
      </c>
    </row>
    <row r="171" spans="1:22" s="71" customFormat="1" ht="141.75" customHeight="1">
      <c r="A171" s="38">
        <v>11</v>
      </c>
      <c r="B171" s="86" t="s">
        <v>96</v>
      </c>
      <c r="C171" s="5" t="s">
        <v>178</v>
      </c>
      <c r="D171" s="5" t="s">
        <v>26</v>
      </c>
      <c r="E171" s="37" t="s">
        <v>37</v>
      </c>
      <c r="F171" s="5" t="s">
        <v>12</v>
      </c>
      <c r="G171" s="57" t="s">
        <v>83</v>
      </c>
      <c r="H171" s="69">
        <v>108</v>
      </c>
      <c r="I171" s="70" t="s">
        <v>97</v>
      </c>
      <c r="J171" s="70" t="s">
        <v>98</v>
      </c>
      <c r="K171" s="70" t="s">
        <v>419</v>
      </c>
      <c r="L171" s="70" t="s">
        <v>420</v>
      </c>
      <c r="M171" s="54">
        <v>251</v>
      </c>
      <c r="N171" s="5" t="s">
        <v>186</v>
      </c>
      <c r="O171" s="5"/>
      <c r="P171" s="32">
        <v>4.93</v>
      </c>
      <c r="Q171" s="32"/>
      <c r="R171" s="5">
        <v>2012</v>
      </c>
      <c r="S171" s="32">
        <v>57479.261</v>
      </c>
      <c r="T171" s="32">
        <v>52722.382</v>
      </c>
      <c r="U171" s="32">
        <f t="shared" si="31"/>
        <v>3422.381999999998</v>
      </c>
      <c r="V171" s="32">
        <f t="shared" si="30"/>
        <v>49300</v>
      </c>
    </row>
    <row r="172" spans="1:22" s="71" customFormat="1" ht="129.75" customHeight="1">
      <c r="A172" s="38">
        <v>12</v>
      </c>
      <c r="B172" s="86" t="s">
        <v>96</v>
      </c>
      <c r="C172" s="5" t="s">
        <v>179</v>
      </c>
      <c r="D172" s="5" t="s">
        <v>388</v>
      </c>
      <c r="E172" s="37" t="s">
        <v>37</v>
      </c>
      <c r="F172" s="5" t="s">
        <v>12</v>
      </c>
      <c r="G172" s="57" t="s">
        <v>83</v>
      </c>
      <c r="H172" s="69">
        <v>108</v>
      </c>
      <c r="I172" s="70" t="s">
        <v>97</v>
      </c>
      <c r="J172" s="70" t="s">
        <v>98</v>
      </c>
      <c r="K172" s="70" t="s">
        <v>419</v>
      </c>
      <c r="L172" s="70" t="s">
        <v>420</v>
      </c>
      <c r="M172" s="54">
        <v>251</v>
      </c>
      <c r="N172" s="5" t="s">
        <v>186</v>
      </c>
      <c r="O172" s="5"/>
      <c r="P172" s="32">
        <v>2.16</v>
      </c>
      <c r="Q172" s="32"/>
      <c r="R172" s="5">
        <v>2012</v>
      </c>
      <c r="S172" s="32">
        <v>33527.076</v>
      </c>
      <c r="T172" s="32">
        <v>31141.636</v>
      </c>
      <c r="U172" s="32">
        <f t="shared" si="31"/>
        <v>9541.635999999999</v>
      </c>
      <c r="V172" s="32">
        <f t="shared" si="30"/>
        <v>21600</v>
      </c>
    </row>
    <row r="173" spans="1:22" s="71" customFormat="1" ht="120.75" customHeight="1">
      <c r="A173" s="38">
        <v>13</v>
      </c>
      <c r="B173" s="86" t="s">
        <v>96</v>
      </c>
      <c r="C173" s="5" t="s">
        <v>180</v>
      </c>
      <c r="D173" s="5" t="s">
        <v>389</v>
      </c>
      <c r="E173" s="37" t="s">
        <v>37</v>
      </c>
      <c r="F173" s="5" t="s">
        <v>12</v>
      </c>
      <c r="G173" s="57" t="s">
        <v>83</v>
      </c>
      <c r="H173" s="69">
        <v>108</v>
      </c>
      <c r="I173" s="70" t="s">
        <v>97</v>
      </c>
      <c r="J173" s="70" t="s">
        <v>98</v>
      </c>
      <c r="K173" s="70" t="s">
        <v>419</v>
      </c>
      <c r="L173" s="70" t="s">
        <v>420</v>
      </c>
      <c r="M173" s="54">
        <v>251</v>
      </c>
      <c r="N173" s="5" t="s">
        <v>186</v>
      </c>
      <c r="O173" s="5"/>
      <c r="P173" s="32">
        <v>3.336</v>
      </c>
      <c r="Q173" s="32"/>
      <c r="R173" s="5">
        <v>2012</v>
      </c>
      <c r="S173" s="32">
        <v>47396.726</v>
      </c>
      <c r="T173" s="32">
        <v>43715.583</v>
      </c>
      <c r="U173" s="32">
        <f t="shared" si="31"/>
        <v>10355.582999999999</v>
      </c>
      <c r="V173" s="32">
        <f t="shared" si="30"/>
        <v>33360</v>
      </c>
    </row>
    <row r="174" spans="1:22" s="71" customFormat="1" ht="111" customHeight="1">
      <c r="A174" s="38">
        <v>14</v>
      </c>
      <c r="B174" s="86" t="s">
        <v>96</v>
      </c>
      <c r="C174" s="5" t="s">
        <v>47</v>
      </c>
      <c r="D174" s="5" t="s">
        <v>243</v>
      </c>
      <c r="E174" s="37" t="s">
        <v>37</v>
      </c>
      <c r="F174" s="5" t="s">
        <v>12</v>
      </c>
      <c r="G174" s="57" t="s">
        <v>83</v>
      </c>
      <c r="H174" s="69">
        <v>108</v>
      </c>
      <c r="I174" s="70" t="s">
        <v>97</v>
      </c>
      <c r="J174" s="70" t="s">
        <v>98</v>
      </c>
      <c r="K174" s="70" t="s">
        <v>419</v>
      </c>
      <c r="L174" s="70" t="s">
        <v>420</v>
      </c>
      <c r="M174" s="54">
        <v>251</v>
      </c>
      <c r="N174" s="5" t="s">
        <v>186</v>
      </c>
      <c r="O174" s="5"/>
      <c r="P174" s="32">
        <v>4</v>
      </c>
      <c r="Q174" s="32"/>
      <c r="R174" s="5">
        <v>2012</v>
      </c>
      <c r="S174" s="32">
        <v>46269.333</v>
      </c>
      <c r="T174" s="32">
        <v>42150</v>
      </c>
      <c r="U174" s="32">
        <f t="shared" si="31"/>
        <v>2150</v>
      </c>
      <c r="V174" s="32">
        <f t="shared" si="30"/>
        <v>40000</v>
      </c>
    </row>
    <row r="175" spans="1:22" s="14" customFormat="1" ht="18.75">
      <c r="A175" s="15">
        <v>54</v>
      </c>
      <c r="B175" s="15"/>
      <c r="C175" s="15" t="s">
        <v>69</v>
      </c>
      <c r="D175" s="15"/>
      <c r="E175" s="16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30">
        <f aca="true" t="shared" si="32" ref="P175:V175">SUM(P176:P179)</f>
        <v>8.976</v>
      </c>
      <c r="Q175" s="30">
        <f t="shared" si="32"/>
        <v>0</v>
      </c>
      <c r="R175" s="30"/>
      <c r="S175" s="30">
        <f t="shared" si="32"/>
        <v>183159.79100000003</v>
      </c>
      <c r="T175" s="30">
        <f t="shared" si="32"/>
        <v>177091.62900000002</v>
      </c>
      <c r="U175" s="30">
        <f t="shared" si="32"/>
        <v>87331.629</v>
      </c>
      <c r="V175" s="30">
        <f t="shared" si="32"/>
        <v>89760</v>
      </c>
    </row>
    <row r="176" spans="1:22" s="71" customFormat="1" ht="84" customHeight="1">
      <c r="A176" s="38">
        <v>1</v>
      </c>
      <c r="B176" s="86" t="s">
        <v>96</v>
      </c>
      <c r="C176" s="5" t="s">
        <v>2</v>
      </c>
      <c r="D176" s="5" t="s">
        <v>371</v>
      </c>
      <c r="E176" s="37" t="s">
        <v>37</v>
      </c>
      <c r="F176" s="5" t="s">
        <v>101</v>
      </c>
      <c r="G176" s="57" t="s">
        <v>83</v>
      </c>
      <c r="H176" s="69">
        <v>108</v>
      </c>
      <c r="I176" s="70" t="s">
        <v>97</v>
      </c>
      <c r="J176" s="70" t="s">
        <v>98</v>
      </c>
      <c r="K176" s="70" t="s">
        <v>419</v>
      </c>
      <c r="L176" s="70" t="s">
        <v>420</v>
      </c>
      <c r="M176" s="54">
        <v>251</v>
      </c>
      <c r="N176" s="5" t="s">
        <v>186</v>
      </c>
      <c r="O176" s="5"/>
      <c r="P176" s="32">
        <v>3.121</v>
      </c>
      <c r="Q176" s="32"/>
      <c r="R176" s="5">
        <v>2012</v>
      </c>
      <c r="S176" s="32">
        <v>40336.68</v>
      </c>
      <c r="T176" s="32">
        <v>38246.295</v>
      </c>
      <c r="U176" s="32">
        <f>T176-V176</f>
        <v>7036.294999999998</v>
      </c>
      <c r="V176" s="32">
        <v>31210</v>
      </c>
    </row>
    <row r="177" spans="1:22" s="71" customFormat="1" ht="118.5" customHeight="1">
      <c r="A177" s="38">
        <v>2</v>
      </c>
      <c r="B177" s="86" t="s">
        <v>96</v>
      </c>
      <c r="C177" s="5" t="s">
        <v>3</v>
      </c>
      <c r="D177" s="5" t="s">
        <v>372</v>
      </c>
      <c r="E177" s="37" t="s">
        <v>37</v>
      </c>
      <c r="F177" s="5" t="s">
        <v>101</v>
      </c>
      <c r="G177" s="57" t="s">
        <v>83</v>
      </c>
      <c r="H177" s="69">
        <v>108</v>
      </c>
      <c r="I177" s="70" t="s">
        <v>97</v>
      </c>
      <c r="J177" s="70" t="s">
        <v>98</v>
      </c>
      <c r="K177" s="70" t="s">
        <v>419</v>
      </c>
      <c r="L177" s="70" t="s">
        <v>420</v>
      </c>
      <c r="M177" s="54">
        <v>251</v>
      </c>
      <c r="N177" s="5" t="s">
        <v>186</v>
      </c>
      <c r="O177" s="5"/>
      <c r="P177" s="32">
        <v>0.97</v>
      </c>
      <c r="Q177" s="32"/>
      <c r="R177" s="5">
        <v>2012</v>
      </c>
      <c r="S177" s="32">
        <v>20877.199</v>
      </c>
      <c r="T177" s="32">
        <v>19876.877</v>
      </c>
      <c r="U177" s="32">
        <f>T177-V177</f>
        <v>10176.877</v>
      </c>
      <c r="V177" s="32">
        <v>9700</v>
      </c>
    </row>
    <row r="178" spans="1:22" s="71" customFormat="1" ht="153" customHeight="1">
      <c r="A178" s="38">
        <v>3</v>
      </c>
      <c r="B178" s="86" t="s">
        <v>96</v>
      </c>
      <c r="C178" s="5" t="s">
        <v>4</v>
      </c>
      <c r="D178" s="5" t="s">
        <v>373</v>
      </c>
      <c r="E178" s="37" t="s">
        <v>37</v>
      </c>
      <c r="F178" s="5" t="s">
        <v>101</v>
      </c>
      <c r="G178" s="57" t="s">
        <v>83</v>
      </c>
      <c r="H178" s="69">
        <v>108</v>
      </c>
      <c r="I178" s="70" t="s">
        <v>97</v>
      </c>
      <c r="J178" s="70" t="s">
        <v>98</v>
      </c>
      <c r="K178" s="70" t="s">
        <v>419</v>
      </c>
      <c r="L178" s="70" t="s">
        <v>420</v>
      </c>
      <c r="M178" s="54">
        <v>251</v>
      </c>
      <c r="N178" s="5" t="s">
        <v>186</v>
      </c>
      <c r="O178" s="5"/>
      <c r="P178" s="32">
        <v>3.928</v>
      </c>
      <c r="Q178" s="32"/>
      <c r="R178" s="5">
        <v>2012</v>
      </c>
      <c r="S178" s="32">
        <v>93702.592</v>
      </c>
      <c r="T178" s="32">
        <v>91903.317</v>
      </c>
      <c r="U178" s="32">
        <f>T178-39280</f>
        <v>52623.316999999995</v>
      </c>
      <c r="V178" s="32">
        <f>T178-U178</f>
        <v>39280</v>
      </c>
    </row>
    <row r="179" spans="1:22" s="71" customFormat="1" ht="118.5" customHeight="1">
      <c r="A179" s="38">
        <v>4</v>
      </c>
      <c r="B179" s="86" t="s">
        <v>96</v>
      </c>
      <c r="C179" s="5" t="s">
        <v>146</v>
      </c>
      <c r="D179" s="5" t="s">
        <v>374</v>
      </c>
      <c r="E179" s="37" t="s">
        <v>37</v>
      </c>
      <c r="F179" s="5" t="s">
        <v>101</v>
      </c>
      <c r="G179" s="57" t="s">
        <v>83</v>
      </c>
      <c r="H179" s="69">
        <v>108</v>
      </c>
      <c r="I179" s="70" t="s">
        <v>97</v>
      </c>
      <c r="J179" s="70" t="s">
        <v>98</v>
      </c>
      <c r="K179" s="70" t="s">
        <v>419</v>
      </c>
      <c r="L179" s="70" t="s">
        <v>420</v>
      </c>
      <c r="M179" s="54">
        <v>251</v>
      </c>
      <c r="N179" s="5" t="s">
        <v>186</v>
      </c>
      <c r="O179" s="5"/>
      <c r="P179" s="32">
        <v>0.957</v>
      </c>
      <c r="Q179" s="32"/>
      <c r="R179" s="5">
        <v>2012</v>
      </c>
      <c r="S179" s="32">
        <v>28243.32</v>
      </c>
      <c r="T179" s="32">
        <v>27065.14</v>
      </c>
      <c r="U179" s="32">
        <f>T179-9570</f>
        <v>17495.14</v>
      </c>
      <c r="V179" s="32">
        <f>T179-U179</f>
        <v>9570</v>
      </c>
    </row>
    <row r="180" spans="1:22" s="14" customFormat="1" ht="18.75">
      <c r="A180" s="15">
        <v>54</v>
      </c>
      <c r="B180" s="15"/>
      <c r="C180" s="15" t="s">
        <v>387</v>
      </c>
      <c r="D180" s="15"/>
      <c r="E180" s="16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30">
        <f aca="true" t="shared" si="33" ref="P180:V180">SUM(P181:P181)</f>
        <v>1.891</v>
      </c>
      <c r="Q180" s="30">
        <f t="shared" si="33"/>
        <v>0</v>
      </c>
      <c r="R180" s="30"/>
      <c r="S180" s="30">
        <f t="shared" si="33"/>
        <v>48121.72</v>
      </c>
      <c r="T180" s="30">
        <f t="shared" si="33"/>
        <v>28497.3</v>
      </c>
      <c r="U180" s="30">
        <f t="shared" si="33"/>
        <v>9587.3</v>
      </c>
      <c r="V180" s="30">
        <f t="shared" si="33"/>
        <v>18910</v>
      </c>
    </row>
    <row r="181" spans="1:22" s="71" customFormat="1" ht="120" customHeight="1">
      <c r="A181" s="38">
        <v>1</v>
      </c>
      <c r="B181" s="86" t="s">
        <v>96</v>
      </c>
      <c r="C181" s="5" t="s">
        <v>5</v>
      </c>
      <c r="D181" s="5" t="s">
        <v>6</v>
      </c>
      <c r="E181" s="37" t="s">
        <v>37</v>
      </c>
      <c r="F181" s="5" t="s">
        <v>425</v>
      </c>
      <c r="G181" s="57" t="s">
        <v>83</v>
      </c>
      <c r="H181" s="69">
        <v>108</v>
      </c>
      <c r="I181" s="70" t="s">
        <v>97</v>
      </c>
      <c r="J181" s="70" t="s">
        <v>98</v>
      </c>
      <c r="K181" s="70" t="s">
        <v>419</v>
      </c>
      <c r="L181" s="70" t="s">
        <v>420</v>
      </c>
      <c r="M181" s="54">
        <v>251</v>
      </c>
      <c r="N181" s="5" t="s">
        <v>186</v>
      </c>
      <c r="O181" s="5"/>
      <c r="P181" s="32">
        <v>1.891</v>
      </c>
      <c r="Q181" s="32"/>
      <c r="R181" s="5">
        <v>2012</v>
      </c>
      <c r="S181" s="32">
        <v>48121.72</v>
      </c>
      <c r="T181" s="32">
        <v>28497.3</v>
      </c>
      <c r="U181" s="32">
        <f>T181-V181</f>
        <v>9587.3</v>
      </c>
      <c r="V181" s="32">
        <v>18910</v>
      </c>
    </row>
    <row r="182" spans="1:22" s="14" customFormat="1" ht="18.75">
      <c r="A182" s="15">
        <v>54</v>
      </c>
      <c r="B182" s="15"/>
      <c r="C182" s="15" t="s">
        <v>70</v>
      </c>
      <c r="D182" s="15"/>
      <c r="E182" s="16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30">
        <f aca="true" t="shared" si="34" ref="P182:V182">SUM(P183:P192)</f>
        <v>8.568000000000001</v>
      </c>
      <c r="Q182" s="30">
        <f t="shared" si="34"/>
        <v>39.8</v>
      </c>
      <c r="R182" s="30"/>
      <c r="S182" s="30">
        <f t="shared" si="34"/>
        <v>137998.36</v>
      </c>
      <c r="T182" s="30">
        <f t="shared" si="34"/>
        <v>128595.992</v>
      </c>
      <c r="U182" s="30">
        <f t="shared" si="34"/>
        <v>43795.992000000006</v>
      </c>
      <c r="V182" s="30">
        <f t="shared" si="34"/>
        <v>84800</v>
      </c>
    </row>
    <row r="183" spans="1:22" s="71" customFormat="1" ht="75">
      <c r="A183" s="38">
        <v>1</v>
      </c>
      <c r="B183" s="86" t="s">
        <v>96</v>
      </c>
      <c r="C183" s="5" t="s">
        <v>147</v>
      </c>
      <c r="D183" s="5" t="s">
        <v>375</v>
      </c>
      <c r="E183" s="37" t="s">
        <v>37</v>
      </c>
      <c r="F183" s="5" t="s">
        <v>101</v>
      </c>
      <c r="G183" s="57" t="s">
        <v>83</v>
      </c>
      <c r="H183" s="69">
        <v>108</v>
      </c>
      <c r="I183" s="70" t="s">
        <v>97</v>
      </c>
      <c r="J183" s="70" t="s">
        <v>98</v>
      </c>
      <c r="K183" s="70" t="s">
        <v>419</v>
      </c>
      <c r="L183" s="70" t="s">
        <v>420</v>
      </c>
      <c r="M183" s="54">
        <v>251</v>
      </c>
      <c r="N183" s="5" t="s">
        <v>186</v>
      </c>
      <c r="O183" s="5"/>
      <c r="P183" s="32">
        <v>1.026</v>
      </c>
      <c r="Q183" s="32"/>
      <c r="R183" s="5">
        <v>2012</v>
      </c>
      <c r="S183" s="32">
        <v>11339.288</v>
      </c>
      <c r="T183" s="32">
        <v>10554.291</v>
      </c>
      <c r="U183" s="32">
        <v>554.291</v>
      </c>
      <c r="V183" s="32">
        <f>T183-U183</f>
        <v>10000</v>
      </c>
    </row>
    <row r="184" spans="1:22" s="71" customFormat="1" ht="75">
      <c r="A184" s="38">
        <v>2</v>
      </c>
      <c r="B184" s="86" t="s">
        <v>96</v>
      </c>
      <c r="C184" s="5" t="s">
        <v>148</v>
      </c>
      <c r="D184" s="5" t="s">
        <v>376</v>
      </c>
      <c r="E184" s="37" t="s">
        <v>37</v>
      </c>
      <c r="F184" s="5" t="s">
        <v>101</v>
      </c>
      <c r="G184" s="57" t="s">
        <v>83</v>
      </c>
      <c r="H184" s="69">
        <v>108</v>
      </c>
      <c r="I184" s="70" t="s">
        <v>97</v>
      </c>
      <c r="J184" s="70" t="s">
        <v>98</v>
      </c>
      <c r="K184" s="70" t="s">
        <v>419</v>
      </c>
      <c r="L184" s="70" t="s">
        <v>420</v>
      </c>
      <c r="M184" s="54">
        <v>251</v>
      </c>
      <c r="N184" s="5" t="s">
        <v>186</v>
      </c>
      <c r="O184" s="5"/>
      <c r="P184" s="32">
        <v>0.384</v>
      </c>
      <c r="Q184" s="32"/>
      <c r="R184" s="5">
        <v>2012</v>
      </c>
      <c r="S184" s="32">
        <v>8511.832</v>
      </c>
      <c r="T184" s="32">
        <v>7792.022</v>
      </c>
      <c r="U184" s="32">
        <v>3952.022</v>
      </c>
      <c r="V184" s="32">
        <f>T184-U184</f>
        <v>3840</v>
      </c>
    </row>
    <row r="185" spans="1:22" s="71" customFormat="1" ht="99" customHeight="1">
      <c r="A185" s="38">
        <v>3</v>
      </c>
      <c r="B185" s="86" t="s">
        <v>96</v>
      </c>
      <c r="C185" s="5" t="s">
        <v>357</v>
      </c>
      <c r="D185" s="5" t="s">
        <v>377</v>
      </c>
      <c r="E185" s="37" t="s">
        <v>37</v>
      </c>
      <c r="F185" s="5" t="s">
        <v>101</v>
      </c>
      <c r="G185" s="57" t="s">
        <v>83</v>
      </c>
      <c r="H185" s="69">
        <v>108</v>
      </c>
      <c r="I185" s="70" t="s">
        <v>97</v>
      </c>
      <c r="J185" s="70" t="s">
        <v>98</v>
      </c>
      <c r="K185" s="70" t="s">
        <v>419</v>
      </c>
      <c r="L185" s="70" t="s">
        <v>420</v>
      </c>
      <c r="M185" s="54">
        <v>251</v>
      </c>
      <c r="N185" s="5" t="s">
        <v>186</v>
      </c>
      <c r="O185" s="5"/>
      <c r="P185" s="32">
        <v>0.435</v>
      </c>
      <c r="Q185" s="32"/>
      <c r="R185" s="5">
        <v>2012</v>
      </c>
      <c r="S185" s="32">
        <v>5959.046</v>
      </c>
      <c r="T185" s="32">
        <v>5242.651</v>
      </c>
      <c r="U185" s="32">
        <v>892.651</v>
      </c>
      <c r="V185" s="32">
        <f aca="true" t="shared" si="35" ref="V185:V192">T185-U185</f>
        <v>4350</v>
      </c>
    </row>
    <row r="186" spans="1:22" s="71" customFormat="1" ht="101.25" customHeight="1">
      <c r="A186" s="38">
        <v>4</v>
      </c>
      <c r="B186" s="86" t="s">
        <v>96</v>
      </c>
      <c r="C186" s="5" t="s">
        <v>160</v>
      </c>
      <c r="D186" s="5" t="s">
        <v>378</v>
      </c>
      <c r="E186" s="37" t="s">
        <v>37</v>
      </c>
      <c r="F186" s="5" t="s">
        <v>101</v>
      </c>
      <c r="G186" s="57" t="s">
        <v>83</v>
      </c>
      <c r="H186" s="69">
        <v>108</v>
      </c>
      <c r="I186" s="70" t="s">
        <v>97</v>
      </c>
      <c r="J186" s="70" t="s">
        <v>98</v>
      </c>
      <c r="K186" s="70" t="s">
        <v>419</v>
      </c>
      <c r="L186" s="70" t="s">
        <v>420</v>
      </c>
      <c r="M186" s="54">
        <v>251</v>
      </c>
      <c r="N186" s="5" t="s">
        <v>186</v>
      </c>
      <c r="O186" s="5"/>
      <c r="P186" s="32">
        <v>0.858</v>
      </c>
      <c r="Q186" s="32"/>
      <c r="R186" s="5">
        <v>2012</v>
      </c>
      <c r="S186" s="32">
        <v>20948.521</v>
      </c>
      <c r="T186" s="32">
        <v>20185.457</v>
      </c>
      <c r="U186" s="32">
        <v>11605.457</v>
      </c>
      <c r="V186" s="32">
        <f t="shared" si="35"/>
        <v>8579.999999999998</v>
      </c>
    </row>
    <row r="187" spans="1:22" s="71" customFormat="1" ht="103.5" customHeight="1">
      <c r="A187" s="38">
        <v>5</v>
      </c>
      <c r="B187" s="86" t="s">
        <v>96</v>
      </c>
      <c r="C187" s="5" t="s">
        <v>145</v>
      </c>
      <c r="D187" s="5" t="s">
        <v>379</v>
      </c>
      <c r="E187" s="37" t="s">
        <v>37</v>
      </c>
      <c r="F187" s="5" t="s">
        <v>101</v>
      </c>
      <c r="G187" s="57" t="s">
        <v>83</v>
      </c>
      <c r="H187" s="69">
        <v>108</v>
      </c>
      <c r="I187" s="70" t="s">
        <v>97</v>
      </c>
      <c r="J187" s="70" t="s">
        <v>98</v>
      </c>
      <c r="K187" s="70" t="s">
        <v>419</v>
      </c>
      <c r="L187" s="70" t="s">
        <v>420</v>
      </c>
      <c r="M187" s="54">
        <v>251</v>
      </c>
      <c r="N187" s="5" t="s">
        <v>186</v>
      </c>
      <c r="O187" s="5" t="s">
        <v>99</v>
      </c>
      <c r="P187" s="32">
        <v>2.95</v>
      </c>
      <c r="Q187" s="32">
        <v>39.8</v>
      </c>
      <c r="R187" s="5">
        <v>2012</v>
      </c>
      <c r="S187" s="32">
        <v>47638.029</v>
      </c>
      <c r="T187" s="32">
        <v>44676.538</v>
      </c>
      <c r="U187" s="32">
        <v>15176.538</v>
      </c>
      <c r="V187" s="32">
        <f t="shared" si="35"/>
        <v>29500</v>
      </c>
    </row>
    <row r="188" spans="1:22" s="71" customFormat="1" ht="117.75" customHeight="1">
      <c r="A188" s="38">
        <v>6</v>
      </c>
      <c r="B188" s="86" t="s">
        <v>96</v>
      </c>
      <c r="C188" s="5" t="s">
        <v>358</v>
      </c>
      <c r="D188" s="5" t="s">
        <v>126</v>
      </c>
      <c r="E188" s="37" t="s">
        <v>37</v>
      </c>
      <c r="F188" s="5" t="s">
        <v>101</v>
      </c>
      <c r="G188" s="57" t="s">
        <v>83</v>
      </c>
      <c r="H188" s="69">
        <v>108</v>
      </c>
      <c r="I188" s="70" t="s">
        <v>97</v>
      </c>
      <c r="J188" s="70" t="s">
        <v>98</v>
      </c>
      <c r="K188" s="70" t="s">
        <v>419</v>
      </c>
      <c r="L188" s="70" t="s">
        <v>420</v>
      </c>
      <c r="M188" s="54">
        <v>251</v>
      </c>
      <c r="N188" s="5" t="s">
        <v>186</v>
      </c>
      <c r="O188" s="5"/>
      <c r="P188" s="32">
        <v>0.795</v>
      </c>
      <c r="Q188" s="32"/>
      <c r="R188" s="5">
        <v>2012</v>
      </c>
      <c r="S188" s="32">
        <v>12517.707</v>
      </c>
      <c r="T188" s="32">
        <v>11688.889</v>
      </c>
      <c r="U188" s="32">
        <v>3738.889</v>
      </c>
      <c r="V188" s="32">
        <f t="shared" si="35"/>
        <v>7949.999999999999</v>
      </c>
    </row>
    <row r="189" spans="1:22" s="71" customFormat="1" ht="103.5" customHeight="1">
      <c r="A189" s="38">
        <v>7</v>
      </c>
      <c r="B189" s="86" t="s">
        <v>96</v>
      </c>
      <c r="C189" s="5" t="s">
        <v>232</v>
      </c>
      <c r="D189" s="5" t="s">
        <v>127</v>
      </c>
      <c r="E189" s="37" t="s">
        <v>37</v>
      </c>
      <c r="F189" s="5" t="s">
        <v>101</v>
      </c>
      <c r="G189" s="57" t="s">
        <v>83</v>
      </c>
      <c r="H189" s="69">
        <v>108</v>
      </c>
      <c r="I189" s="70" t="s">
        <v>97</v>
      </c>
      <c r="J189" s="70" t="s">
        <v>98</v>
      </c>
      <c r="K189" s="70" t="s">
        <v>419</v>
      </c>
      <c r="L189" s="70" t="s">
        <v>420</v>
      </c>
      <c r="M189" s="54">
        <v>251</v>
      </c>
      <c r="N189" s="5" t="s">
        <v>186</v>
      </c>
      <c r="O189" s="5"/>
      <c r="P189" s="32">
        <v>0.264</v>
      </c>
      <c r="Q189" s="32"/>
      <c r="R189" s="5">
        <v>2012</v>
      </c>
      <c r="S189" s="32">
        <v>4326.53</v>
      </c>
      <c r="T189" s="32">
        <v>3780.534</v>
      </c>
      <c r="U189" s="32">
        <v>1140.534</v>
      </c>
      <c r="V189" s="32">
        <f t="shared" si="35"/>
        <v>2640</v>
      </c>
    </row>
    <row r="190" spans="1:22" s="71" customFormat="1" ht="97.5" customHeight="1">
      <c r="A190" s="38">
        <v>8</v>
      </c>
      <c r="B190" s="86" t="s">
        <v>96</v>
      </c>
      <c r="C190" s="5" t="s">
        <v>51</v>
      </c>
      <c r="D190" s="5" t="s">
        <v>143</v>
      </c>
      <c r="E190" s="37" t="s">
        <v>37</v>
      </c>
      <c r="F190" s="5" t="s">
        <v>101</v>
      </c>
      <c r="G190" s="57" t="s">
        <v>83</v>
      </c>
      <c r="H190" s="69">
        <v>108</v>
      </c>
      <c r="I190" s="70" t="s">
        <v>97</v>
      </c>
      <c r="J190" s="70" t="s">
        <v>98</v>
      </c>
      <c r="K190" s="70" t="s">
        <v>419</v>
      </c>
      <c r="L190" s="70" t="s">
        <v>420</v>
      </c>
      <c r="M190" s="54">
        <v>251</v>
      </c>
      <c r="N190" s="5" t="s">
        <v>186</v>
      </c>
      <c r="O190" s="5"/>
      <c r="P190" s="32">
        <v>0.26</v>
      </c>
      <c r="Q190" s="32"/>
      <c r="R190" s="5">
        <v>2012</v>
      </c>
      <c r="S190" s="32">
        <v>3604.415</v>
      </c>
      <c r="T190" s="32">
        <v>3046.635</v>
      </c>
      <c r="U190" s="32">
        <v>446.635</v>
      </c>
      <c r="V190" s="32">
        <f t="shared" si="35"/>
        <v>2600</v>
      </c>
    </row>
    <row r="191" spans="1:22" s="71" customFormat="1" ht="97.5" customHeight="1">
      <c r="A191" s="38">
        <v>9</v>
      </c>
      <c r="B191" s="86" t="s">
        <v>96</v>
      </c>
      <c r="C191" s="5" t="s">
        <v>144</v>
      </c>
      <c r="D191" s="5" t="s">
        <v>222</v>
      </c>
      <c r="E191" s="37" t="s">
        <v>37</v>
      </c>
      <c r="F191" s="5" t="s">
        <v>101</v>
      </c>
      <c r="G191" s="57" t="s">
        <v>83</v>
      </c>
      <c r="H191" s="69">
        <v>108</v>
      </c>
      <c r="I191" s="70" t="s">
        <v>97</v>
      </c>
      <c r="J191" s="70" t="s">
        <v>98</v>
      </c>
      <c r="K191" s="70" t="s">
        <v>419</v>
      </c>
      <c r="L191" s="70" t="s">
        <v>420</v>
      </c>
      <c r="M191" s="54">
        <v>251</v>
      </c>
      <c r="N191" s="5" t="s">
        <v>186</v>
      </c>
      <c r="O191" s="5"/>
      <c r="P191" s="32">
        <v>0.881</v>
      </c>
      <c r="Q191" s="32"/>
      <c r="R191" s="5">
        <v>2012</v>
      </c>
      <c r="S191" s="32">
        <v>9385.078</v>
      </c>
      <c r="T191" s="32">
        <v>8621.625</v>
      </c>
      <c r="U191" s="32">
        <v>431.625</v>
      </c>
      <c r="V191" s="32">
        <f t="shared" si="35"/>
        <v>8190</v>
      </c>
    </row>
    <row r="192" spans="1:22" s="71" customFormat="1" ht="75">
      <c r="A192" s="38">
        <v>10</v>
      </c>
      <c r="B192" s="86" t="s">
        <v>96</v>
      </c>
      <c r="C192" s="5" t="s">
        <v>159</v>
      </c>
      <c r="D192" s="5" t="s">
        <v>223</v>
      </c>
      <c r="E192" s="37" t="s">
        <v>37</v>
      </c>
      <c r="F192" s="5" t="s">
        <v>101</v>
      </c>
      <c r="G192" s="57" t="s">
        <v>83</v>
      </c>
      <c r="H192" s="69">
        <v>108</v>
      </c>
      <c r="I192" s="70" t="s">
        <v>97</v>
      </c>
      <c r="J192" s="70" t="s">
        <v>98</v>
      </c>
      <c r="K192" s="70" t="s">
        <v>419</v>
      </c>
      <c r="L192" s="70" t="s">
        <v>420</v>
      </c>
      <c r="M192" s="54">
        <v>251</v>
      </c>
      <c r="N192" s="5" t="s">
        <v>186</v>
      </c>
      <c r="O192" s="5"/>
      <c r="P192" s="32">
        <v>0.715</v>
      </c>
      <c r="Q192" s="32"/>
      <c r="R192" s="5">
        <v>2012</v>
      </c>
      <c r="S192" s="32">
        <v>13767.914</v>
      </c>
      <c r="T192" s="32">
        <v>13007.35</v>
      </c>
      <c r="U192" s="32">
        <v>5857.35</v>
      </c>
      <c r="V192" s="32">
        <f t="shared" si="35"/>
        <v>7150</v>
      </c>
    </row>
    <row r="193" spans="1:22" s="14" customFormat="1" ht="18.75">
      <c r="A193" s="15">
        <v>54</v>
      </c>
      <c r="B193" s="15"/>
      <c r="C193" s="15" t="s">
        <v>118</v>
      </c>
      <c r="D193" s="15"/>
      <c r="E193" s="16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30">
        <f aca="true" t="shared" si="36" ref="P193:V193">SUM(P194:P201)</f>
        <v>10.817</v>
      </c>
      <c r="Q193" s="30">
        <f t="shared" si="36"/>
        <v>97.19</v>
      </c>
      <c r="R193" s="30"/>
      <c r="S193" s="30">
        <f t="shared" si="36"/>
        <v>331491.3140000001</v>
      </c>
      <c r="T193" s="30">
        <f t="shared" si="36"/>
        <v>313669.54</v>
      </c>
      <c r="U193" s="30">
        <f t="shared" si="36"/>
        <v>205499.54</v>
      </c>
      <c r="V193" s="30">
        <f t="shared" si="36"/>
        <v>108170</v>
      </c>
    </row>
    <row r="194" spans="1:22" s="71" customFormat="1" ht="96" customHeight="1">
      <c r="A194" s="38">
        <v>1</v>
      </c>
      <c r="B194" s="86" t="s">
        <v>96</v>
      </c>
      <c r="C194" s="5" t="s">
        <v>100</v>
      </c>
      <c r="D194" s="5" t="s">
        <v>224</v>
      </c>
      <c r="E194" s="37" t="s">
        <v>37</v>
      </c>
      <c r="F194" s="5" t="s">
        <v>101</v>
      </c>
      <c r="G194" s="57" t="s">
        <v>83</v>
      </c>
      <c r="H194" s="69">
        <v>108</v>
      </c>
      <c r="I194" s="70" t="s">
        <v>97</v>
      </c>
      <c r="J194" s="70" t="s">
        <v>98</v>
      </c>
      <c r="K194" s="70" t="s">
        <v>419</v>
      </c>
      <c r="L194" s="70" t="s">
        <v>420</v>
      </c>
      <c r="M194" s="54">
        <v>251</v>
      </c>
      <c r="N194" s="5" t="s">
        <v>186</v>
      </c>
      <c r="O194" s="5"/>
      <c r="P194" s="32">
        <v>0.491</v>
      </c>
      <c r="Q194" s="32"/>
      <c r="R194" s="5">
        <v>2012</v>
      </c>
      <c r="S194" s="32">
        <v>15214.442000000001</v>
      </c>
      <c r="T194" s="32">
        <v>13763.405</v>
      </c>
      <c r="U194" s="32">
        <v>8853.405</v>
      </c>
      <c r="V194" s="32">
        <f aca="true" t="shared" si="37" ref="V194:V201">T194-U194</f>
        <v>4910</v>
      </c>
    </row>
    <row r="195" spans="1:22" s="71" customFormat="1" ht="96" customHeight="1">
      <c r="A195" s="38">
        <v>2</v>
      </c>
      <c r="B195" s="86" t="s">
        <v>96</v>
      </c>
      <c r="C195" s="5" t="s">
        <v>201</v>
      </c>
      <c r="D195" s="5" t="s">
        <v>225</v>
      </c>
      <c r="E195" s="37" t="s">
        <v>37</v>
      </c>
      <c r="F195" s="5" t="s">
        <v>101</v>
      </c>
      <c r="G195" s="57" t="s">
        <v>83</v>
      </c>
      <c r="H195" s="69">
        <v>108</v>
      </c>
      <c r="I195" s="70" t="s">
        <v>97</v>
      </c>
      <c r="J195" s="70" t="s">
        <v>98</v>
      </c>
      <c r="K195" s="70" t="s">
        <v>419</v>
      </c>
      <c r="L195" s="70" t="s">
        <v>420</v>
      </c>
      <c r="M195" s="54">
        <v>251</v>
      </c>
      <c r="N195" s="5" t="s">
        <v>186</v>
      </c>
      <c r="O195" s="5"/>
      <c r="P195" s="32">
        <v>1.97</v>
      </c>
      <c r="Q195" s="32"/>
      <c r="R195" s="5">
        <v>2012</v>
      </c>
      <c r="S195" s="32">
        <v>36246.062</v>
      </c>
      <c r="T195" s="32">
        <v>34083.062</v>
      </c>
      <c r="U195" s="32">
        <v>14383.061999999998</v>
      </c>
      <c r="V195" s="32">
        <f t="shared" si="37"/>
        <v>19700</v>
      </c>
    </row>
    <row r="196" spans="1:22" s="71" customFormat="1" ht="124.5" customHeight="1">
      <c r="A196" s="38">
        <v>3</v>
      </c>
      <c r="B196" s="86" t="s">
        <v>96</v>
      </c>
      <c r="C196" s="5" t="s">
        <v>421</v>
      </c>
      <c r="D196" s="5" t="s">
        <v>226</v>
      </c>
      <c r="E196" s="37" t="s">
        <v>37</v>
      </c>
      <c r="F196" s="5" t="s">
        <v>101</v>
      </c>
      <c r="G196" s="57" t="s">
        <v>83</v>
      </c>
      <c r="H196" s="69">
        <v>108</v>
      </c>
      <c r="I196" s="70" t="s">
        <v>97</v>
      </c>
      <c r="J196" s="70" t="s">
        <v>98</v>
      </c>
      <c r="K196" s="70" t="s">
        <v>419</v>
      </c>
      <c r="L196" s="70" t="s">
        <v>420</v>
      </c>
      <c r="M196" s="54">
        <v>251</v>
      </c>
      <c r="N196" s="5" t="s">
        <v>186</v>
      </c>
      <c r="O196" s="5"/>
      <c r="P196" s="32">
        <v>0.657</v>
      </c>
      <c r="Q196" s="32"/>
      <c r="R196" s="5">
        <v>2012</v>
      </c>
      <c r="S196" s="32">
        <v>15914.634000000002</v>
      </c>
      <c r="T196" s="32">
        <v>14399.271</v>
      </c>
      <c r="U196" s="32">
        <v>7829.271000000001</v>
      </c>
      <c r="V196" s="32">
        <f t="shared" si="37"/>
        <v>6570</v>
      </c>
    </row>
    <row r="197" spans="1:22" s="71" customFormat="1" ht="96" customHeight="1">
      <c r="A197" s="38">
        <v>4</v>
      </c>
      <c r="B197" s="86" t="s">
        <v>96</v>
      </c>
      <c r="C197" s="5" t="s">
        <v>422</v>
      </c>
      <c r="D197" s="5" t="s">
        <v>71</v>
      </c>
      <c r="E197" s="37" t="s">
        <v>37</v>
      </c>
      <c r="F197" s="5" t="s">
        <v>101</v>
      </c>
      <c r="G197" s="57" t="s">
        <v>83</v>
      </c>
      <c r="H197" s="69">
        <v>108</v>
      </c>
      <c r="I197" s="70" t="s">
        <v>97</v>
      </c>
      <c r="J197" s="70" t="s">
        <v>98</v>
      </c>
      <c r="K197" s="70" t="s">
        <v>419</v>
      </c>
      <c r="L197" s="70" t="s">
        <v>420</v>
      </c>
      <c r="M197" s="54">
        <v>251</v>
      </c>
      <c r="N197" s="5" t="s">
        <v>186</v>
      </c>
      <c r="O197" s="5" t="s">
        <v>99</v>
      </c>
      <c r="P197" s="32">
        <v>2.846</v>
      </c>
      <c r="Q197" s="32">
        <v>41.15</v>
      </c>
      <c r="R197" s="5">
        <v>2012</v>
      </c>
      <c r="S197" s="32">
        <v>79343.458</v>
      </c>
      <c r="T197" s="32">
        <v>75514.329</v>
      </c>
      <c r="U197" s="32">
        <v>47054.329</v>
      </c>
      <c r="V197" s="32">
        <f t="shared" si="37"/>
        <v>28460</v>
      </c>
    </row>
    <row r="198" spans="1:22" s="71" customFormat="1" ht="120" customHeight="1">
      <c r="A198" s="38">
        <v>5</v>
      </c>
      <c r="B198" s="86" t="s">
        <v>96</v>
      </c>
      <c r="C198" s="5" t="s">
        <v>297</v>
      </c>
      <c r="D198" s="5" t="s">
        <v>227</v>
      </c>
      <c r="E198" s="37" t="s">
        <v>37</v>
      </c>
      <c r="F198" s="5" t="s">
        <v>101</v>
      </c>
      <c r="G198" s="57" t="s">
        <v>83</v>
      </c>
      <c r="H198" s="69">
        <v>108</v>
      </c>
      <c r="I198" s="70" t="s">
        <v>97</v>
      </c>
      <c r="J198" s="70" t="s">
        <v>98</v>
      </c>
      <c r="K198" s="70" t="s">
        <v>419</v>
      </c>
      <c r="L198" s="70" t="s">
        <v>420</v>
      </c>
      <c r="M198" s="54">
        <v>251</v>
      </c>
      <c r="N198" s="5" t="s">
        <v>186</v>
      </c>
      <c r="O198" s="5"/>
      <c r="P198" s="32">
        <v>0.971</v>
      </c>
      <c r="Q198" s="32"/>
      <c r="R198" s="5">
        <v>2012</v>
      </c>
      <c r="S198" s="32">
        <v>24674.315000000002</v>
      </c>
      <c r="T198" s="32">
        <v>22843.649</v>
      </c>
      <c r="U198" s="32">
        <v>13133.649000000001</v>
      </c>
      <c r="V198" s="32">
        <f t="shared" si="37"/>
        <v>9710</v>
      </c>
    </row>
    <row r="199" spans="1:22" s="71" customFormat="1" ht="96" customHeight="1">
      <c r="A199" s="38">
        <v>6</v>
      </c>
      <c r="B199" s="86" t="s">
        <v>96</v>
      </c>
      <c r="C199" s="5" t="s">
        <v>298</v>
      </c>
      <c r="D199" s="5" t="s">
        <v>137</v>
      </c>
      <c r="E199" s="37" t="s">
        <v>37</v>
      </c>
      <c r="F199" s="5" t="s">
        <v>101</v>
      </c>
      <c r="G199" s="57" t="s">
        <v>83</v>
      </c>
      <c r="H199" s="69">
        <v>108</v>
      </c>
      <c r="I199" s="70" t="s">
        <v>97</v>
      </c>
      <c r="J199" s="70" t="s">
        <v>98</v>
      </c>
      <c r="K199" s="70" t="s">
        <v>419</v>
      </c>
      <c r="L199" s="70" t="s">
        <v>420</v>
      </c>
      <c r="M199" s="54">
        <v>251</v>
      </c>
      <c r="N199" s="5" t="s">
        <v>186</v>
      </c>
      <c r="O199" s="5" t="s">
        <v>99</v>
      </c>
      <c r="P199" s="32">
        <v>0.73</v>
      </c>
      <c r="Q199" s="32">
        <v>56.04</v>
      </c>
      <c r="R199" s="5">
        <v>2012</v>
      </c>
      <c r="S199" s="32">
        <v>84997.46</v>
      </c>
      <c r="T199" s="32">
        <v>81814.174</v>
      </c>
      <c r="U199" s="32">
        <v>74514.174</v>
      </c>
      <c r="V199" s="32">
        <f t="shared" si="37"/>
        <v>7300</v>
      </c>
    </row>
    <row r="200" spans="1:22" s="71" customFormat="1" ht="96" customHeight="1">
      <c r="A200" s="38">
        <v>7</v>
      </c>
      <c r="B200" s="86" t="s">
        <v>96</v>
      </c>
      <c r="C200" s="5" t="s">
        <v>299</v>
      </c>
      <c r="D200" s="5" t="s">
        <v>228</v>
      </c>
      <c r="E200" s="37" t="s">
        <v>37</v>
      </c>
      <c r="F200" s="5" t="s">
        <v>101</v>
      </c>
      <c r="G200" s="57" t="s">
        <v>83</v>
      </c>
      <c r="H200" s="69">
        <v>108</v>
      </c>
      <c r="I200" s="70" t="s">
        <v>97</v>
      </c>
      <c r="J200" s="70" t="s">
        <v>98</v>
      </c>
      <c r="K200" s="70" t="s">
        <v>419</v>
      </c>
      <c r="L200" s="70" t="s">
        <v>420</v>
      </c>
      <c r="M200" s="54">
        <v>251</v>
      </c>
      <c r="N200" s="5" t="s">
        <v>186</v>
      </c>
      <c r="O200" s="5"/>
      <c r="P200" s="32">
        <v>1.84</v>
      </c>
      <c r="Q200" s="32"/>
      <c r="R200" s="5">
        <v>2012</v>
      </c>
      <c r="S200" s="32">
        <v>45918.075</v>
      </c>
      <c r="T200" s="32">
        <v>43975.433</v>
      </c>
      <c r="U200" s="32">
        <v>25575.432999999997</v>
      </c>
      <c r="V200" s="32">
        <f t="shared" si="37"/>
        <v>18400</v>
      </c>
    </row>
    <row r="201" spans="1:22" s="71" customFormat="1" ht="87.75" customHeight="1">
      <c r="A201" s="38">
        <v>8</v>
      </c>
      <c r="B201" s="86" t="s">
        <v>96</v>
      </c>
      <c r="C201" s="5" t="s">
        <v>265</v>
      </c>
      <c r="D201" s="5" t="s">
        <v>229</v>
      </c>
      <c r="E201" s="37" t="s">
        <v>37</v>
      </c>
      <c r="F201" s="5" t="s">
        <v>101</v>
      </c>
      <c r="G201" s="57" t="s">
        <v>83</v>
      </c>
      <c r="H201" s="69">
        <v>108</v>
      </c>
      <c r="I201" s="70" t="s">
        <v>97</v>
      </c>
      <c r="J201" s="70" t="s">
        <v>98</v>
      </c>
      <c r="K201" s="70" t="s">
        <v>419</v>
      </c>
      <c r="L201" s="70" t="s">
        <v>420</v>
      </c>
      <c r="M201" s="54">
        <v>251</v>
      </c>
      <c r="N201" s="5" t="s">
        <v>186</v>
      </c>
      <c r="O201" s="5"/>
      <c r="P201" s="32">
        <v>1.312</v>
      </c>
      <c r="Q201" s="32"/>
      <c r="R201" s="5">
        <v>2012</v>
      </c>
      <c r="S201" s="32">
        <v>29182.868000000002</v>
      </c>
      <c r="T201" s="32">
        <v>27276.217</v>
      </c>
      <c r="U201" s="32">
        <v>14156.217</v>
      </c>
      <c r="V201" s="32">
        <f t="shared" si="37"/>
        <v>13120</v>
      </c>
    </row>
    <row r="202" spans="1:22" s="13" customFormat="1" ht="19.5">
      <c r="A202" s="10"/>
      <c r="B202" s="10"/>
      <c r="C202" s="140" t="s">
        <v>353</v>
      </c>
      <c r="D202" s="140"/>
      <c r="E202" s="11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2">
        <f>SUM(P203)</f>
        <v>5.797</v>
      </c>
      <c r="Q202" s="12">
        <f>SUM(Q203)</f>
        <v>0</v>
      </c>
      <c r="R202" s="12"/>
      <c r="S202" s="12">
        <f>S203</f>
        <v>121358.61099999999</v>
      </c>
      <c r="T202" s="12">
        <f>T203</f>
        <v>111908.724</v>
      </c>
      <c r="U202" s="12">
        <f>U203</f>
        <v>53938.724</v>
      </c>
      <c r="V202" s="12">
        <f>SUM(V203)</f>
        <v>57970</v>
      </c>
    </row>
    <row r="203" spans="1:22" s="18" customFormat="1" ht="18.75">
      <c r="A203" s="15"/>
      <c r="B203" s="15"/>
      <c r="C203" s="15" t="s">
        <v>150</v>
      </c>
      <c r="D203" s="15"/>
      <c r="E203" s="17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30">
        <f aca="true" t="shared" si="38" ref="P203:V203">SUM(P204:P205)</f>
        <v>5.797</v>
      </c>
      <c r="Q203" s="30">
        <f t="shared" si="38"/>
        <v>0</v>
      </c>
      <c r="R203" s="30"/>
      <c r="S203" s="30">
        <f t="shared" si="38"/>
        <v>121358.61099999999</v>
      </c>
      <c r="T203" s="30">
        <f t="shared" si="38"/>
        <v>111908.724</v>
      </c>
      <c r="U203" s="30">
        <f t="shared" si="38"/>
        <v>53938.724</v>
      </c>
      <c r="V203" s="30">
        <f t="shared" si="38"/>
        <v>57970</v>
      </c>
    </row>
    <row r="204" spans="1:22" s="71" customFormat="1" ht="93.75" customHeight="1">
      <c r="A204" s="38">
        <v>1</v>
      </c>
      <c r="B204" s="86" t="s">
        <v>96</v>
      </c>
      <c r="C204" s="5" t="s">
        <v>424</v>
      </c>
      <c r="D204" s="5" t="s">
        <v>40</v>
      </c>
      <c r="E204" s="37" t="s">
        <v>37</v>
      </c>
      <c r="F204" s="5" t="s">
        <v>425</v>
      </c>
      <c r="G204" s="57" t="s">
        <v>83</v>
      </c>
      <c r="H204" s="69">
        <v>108</v>
      </c>
      <c r="I204" s="70" t="s">
        <v>97</v>
      </c>
      <c r="J204" s="70" t="s">
        <v>98</v>
      </c>
      <c r="K204" s="70" t="s">
        <v>419</v>
      </c>
      <c r="L204" s="70" t="s">
        <v>420</v>
      </c>
      <c r="M204" s="54">
        <v>251</v>
      </c>
      <c r="N204" s="5" t="s">
        <v>186</v>
      </c>
      <c r="O204" s="5"/>
      <c r="P204" s="32">
        <v>4.967</v>
      </c>
      <c r="Q204" s="32"/>
      <c r="R204" s="5">
        <v>2012</v>
      </c>
      <c r="S204" s="32">
        <v>109773.48</v>
      </c>
      <c r="T204" s="32">
        <v>100849.716</v>
      </c>
      <c r="U204" s="32">
        <v>51179.716</v>
      </c>
      <c r="V204" s="32">
        <f>T204-U204</f>
        <v>49670</v>
      </c>
    </row>
    <row r="205" spans="1:22" s="71" customFormat="1" ht="86.25" customHeight="1">
      <c r="A205" s="38">
        <v>6</v>
      </c>
      <c r="B205" s="86" t="s">
        <v>96</v>
      </c>
      <c r="C205" s="5" t="s">
        <v>398</v>
      </c>
      <c r="D205" s="5" t="s">
        <v>39</v>
      </c>
      <c r="E205" s="37" t="s">
        <v>37</v>
      </c>
      <c r="F205" s="5" t="s">
        <v>101</v>
      </c>
      <c r="G205" s="57" t="s">
        <v>83</v>
      </c>
      <c r="H205" s="69">
        <v>108</v>
      </c>
      <c r="I205" s="70" t="s">
        <v>97</v>
      </c>
      <c r="J205" s="70" t="s">
        <v>98</v>
      </c>
      <c r="K205" s="70" t="s">
        <v>419</v>
      </c>
      <c r="L205" s="70" t="s">
        <v>420</v>
      </c>
      <c r="M205" s="54">
        <v>251</v>
      </c>
      <c r="N205" s="5" t="s">
        <v>186</v>
      </c>
      <c r="O205" s="5"/>
      <c r="P205" s="32">
        <v>0.83</v>
      </c>
      <c r="Q205" s="32"/>
      <c r="R205" s="5">
        <v>2012</v>
      </c>
      <c r="S205" s="32">
        <v>11585.131</v>
      </c>
      <c r="T205" s="32">
        <v>11059.008</v>
      </c>
      <c r="U205" s="32">
        <v>2759.008</v>
      </c>
      <c r="V205" s="32">
        <f>T205-U205</f>
        <v>8300</v>
      </c>
    </row>
    <row r="206" spans="1:22" s="13" customFormat="1" ht="19.5">
      <c r="A206" s="10"/>
      <c r="B206" s="10"/>
      <c r="C206" s="140" t="s">
        <v>354</v>
      </c>
      <c r="D206" s="140"/>
      <c r="E206" s="11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2">
        <f>SUM(P207,P209,P212,P216,P220,P223,P233)</f>
        <v>58.913999999999994</v>
      </c>
      <c r="Q206" s="12">
        <f>SUM(Q207,Q209,Q212,Q216,Q220,Q223,Q233)</f>
        <v>0</v>
      </c>
      <c r="R206" s="12"/>
      <c r="S206" s="12" t="e">
        <f>SUM(S207,S209,S212,#REF!,S216,S220,S223,S233)</f>
        <v>#REF!</v>
      </c>
      <c r="T206" s="12" t="e">
        <f>SUM(T207,T209,T212,#REF!,T216,T220,T223,T233)</f>
        <v>#REF!</v>
      </c>
      <c r="U206" s="12" t="e">
        <f>SUM(U207,U209,U212,#REF!,U216,U220,U223,U233)</f>
        <v>#REF!</v>
      </c>
      <c r="V206" s="12">
        <f>SUM(V207,V209,V212,V216,V220,V223,V233)</f>
        <v>578915.8</v>
      </c>
    </row>
    <row r="207" spans="1:22" s="18" customFormat="1" ht="18.75">
      <c r="A207" s="15"/>
      <c r="B207" s="15"/>
      <c r="C207" s="15" t="s">
        <v>151</v>
      </c>
      <c r="D207" s="15"/>
      <c r="E207" s="17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30">
        <f aca="true" t="shared" si="39" ref="P207:V207">SUM(P208:P208)</f>
        <v>1.3</v>
      </c>
      <c r="Q207" s="30">
        <f t="shared" si="39"/>
        <v>0</v>
      </c>
      <c r="R207" s="30"/>
      <c r="S207" s="30">
        <f t="shared" si="39"/>
        <v>12624.882</v>
      </c>
      <c r="T207" s="30">
        <f t="shared" si="39"/>
        <v>12624.882</v>
      </c>
      <c r="U207" s="30">
        <f t="shared" si="39"/>
        <v>631.282</v>
      </c>
      <c r="V207" s="30">
        <f t="shared" si="39"/>
        <v>11993.6</v>
      </c>
    </row>
    <row r="208" spans="1:22" s="26" customFormat="1" ht="80.25" customHeight="1">
      <c r="A208" s="5">
        <v>1</v>
      </c>
      <c r="B208" s="86" t="s">
        <v>96</v>
      </c>
      <c r="C208" s="5" t="s">
        <v>364</v>
      </c>
      <c r="D208" s="5" t="s">
        <v>365</v>
      </c>
      <c r="E208" s="37" t="s">
        <v>37</v>
      </c>
      <c r="F208" s="5" t="s">
        <v>101</v>
      </c>
      <c r="G208" s="57" t="s">
        <v>83</v>
      </c>
      <c r="H208" s="69">
        <v>108</v>
      </c>
      <c r="I208" s="70" t="s">
        <v>97</v>
      </c>
      <c r="J208" s="70" t="s">
        <v>98</v>
      </c>
      <c r="K208" s="70" t="s">
        <v>419</v>
      </c>
      <c r="L208" s="70" t="s">
        <v>420</v>
      </c>
      <c r="M208" s="54">
        <v>251</v>
      </c>
      <c r="N208" s="5" t="s">
        <v>186</v>
      </c>
      <c r="O208" s="5"/>
      <c r="P208" s="32">
        <v>1.3</v>
      </c>
      <c r="Q208" s="32"/>
      <c r="R208" s="5">
        <v>2012</v>
      </c>
      <c r="S208" s="34">
        <v>12624.882</v>
      </c>
      <c r="T208" s="34">
        <v>12624.882</v>
      </c>
      <c r="U208" s="34">
        <v>631.282</v>
      </c>
      <c r="V208" s="34">
        <f>T208-U208</f>
        <v>11993.6</v>
      </c>
    </row>
    <row r="209" spans="1:22" s="18" customFormat="1" ht="18.75">
      <c r="A209" s="15"/>
      <c r="B209" s="15"/>
      <c r="C209" s="15" t="s">
        <v>152</v>
      </c>
      <c r="D209" s="15"/>
      <c r="E209" s="17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33">
        <f aca="true" t="shared" si="40" ref="P209:V209">SUM(P210:P211)</f>
        <v>7.748</v>
      </c>
      <c r="Q209" s="33">
        <f t="shared" si="40"/>
        <v>0</v>
      </c>
      <c r="R209" s="33"/>
      <c r="S209" s="33">
        <f t="shared" si="40"/>
        <v>111257.37</v>
      </c>
      <c r="T209" s="33">
        <f t="shared" si="40"/>
        <v>106637.89</v>
      </c>
      <c r="U209" s="33">
        <f t="shared" si="40"/>
        <v>37777.89</v>
      </c>
      <c r="V209" s="33">
        <f t="shared" si="40"/>
        <v>68860</v>
      </c>
    </row>
    <row r="210" spans="1:22" s="26" customFormat="1" ht="80.25" customHeight="1">
      <c r="A210" s="5">
        <v>1</v>
      </c>
      <c r="B210" s="86" t="s">
        <v>96</v>
      </c>
      <c r="C210" s="5" t="s">
        <v>284</v>
      </c>
      <c r="D210" s="5" t="s">
        <v>285</v>
      </c>
      <c r="E210" s="37" t="s">
        <v>37</v>
      </c>
      <c r="F210" s="5" t="s">
        <v>101</v>
      </c>
      <c r="G210" s="57" t="s">
        <v>83</v>
      </c>
      <c r="H210" s="69">
        <v>108</v>
      </c>
      <c r="I210" s="70" t="s">
        <v>97</v>
      </c>
      <c r="J210" s="70" t="s">
        <v>98</v>
      </c>
      <c r="K210" s="70" t="s">
        <v>419</v>
      </c>
      <c r="L210" s="70" t="s">
        <v>420</v>
      </c>
      <c r="M210" s="54">
        <v>251</v>
      </c>
      <c r="N210" s="5" t="s">
        <v>186</v>
      </c>
      <c r="O210" s="5"/>
      <c r="P210" s="32">
        <v>3.962</v>
      </c>
      <c r="Q210" s="32"/>
      <c r="R210" s="5">
        <v>2012</v>
      </c>
      <c r="S210" s="34">
        <v>78207.37</v>
      </c>
      <c r="T210" s="34">
        <v>75857.37</v>
      </c>
      <c r="U210" s="34">
        <v>36237.37</v>
      </c>
      <c r="V210" s="34">
        <f>T210-U210</f>
        <v>39619.99999999999</v>
      </c>
    </row>
    <row r="211" spans="1:22" s="26" customFormat="1" ht="80.25" customHeight="1">
      <c r="A211" s="5">
        <v>2</v>
      </c>
      <c r="B211" s="86" t="s">
        <v>96</v>
      </c>
      <c r="C211" s="5" t="s">
        <v>119</v>
      </c>
      <c r="D211" s="5" t="s">
        <v>381</v>
      </c>
      <c r="E211" s="37" t="s">
        <v>37</v>
      </c>
      <c r="F211" s="5" t="s">
        <v>101</v>
      </c>
      <c r="G211" s="57" t="s">
        <v>83</v>
      </c>
      <c r="H211" s="69">
        <v>108</v>
      </c>
      <c r="I211" s="70" t="s">
        <v>97</v>
      </c>
      <c r="J211" s="70" t="s">
        <v>98</v>
      </c>
      <c r="K211" s="70" t="s">
        <v>419</v>
      </c>
      <c r="L211" s="70" t="s">
        <v>420</v>
      </c>
      <c r="M211" s="54">
        <v>251</v>
      </c>
      <c r="N211" s="5" t="s">
        <v>186</v>
      </c>
      <c r="O211" s="5"/>
      <c r="P211" s="32">
        <v>3.786</v>
      </c>
      <c r="Q211" s="32"/>
      <c r="R211" s="5">
        <v>2012</v>
      </c>
      <c r="S211" s="34">
        <v>33050</v>
      </c>
      <c r="T211" s="34">
        <v>30780.52</v>
      </c>
      <c r="U211" s="34">
        <v>1540.52</v>
      </c>
      <c r="V211" s="34">
        <f>T211-U211</f>
        <v>29240</v>
      </c>
    </row>
    <row r="212" spans="1:22" s="18" customFormat="1" ht="18.75">
      <c r="A212" s="15"/>
      <c r="B212" s="15"/>
      <c r="C212" s="15" t="s">
        <v>153</v>
      </c>
      <c r="D212" s="15"/>
      <c r="E212" s="17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30">
        <f>SUM(P213:P215)</f>
        <v>6.146</v>
      </c>
      <c r="Q212" s="30">
        <f>SUM(Q213:Q215)</f>
        <v>0</v>
      </c>
      <c r="R212" s="30"/>
      <c r="S212" s="30">
        <f>SUM(S213:S215)</f>
        <v>106339.01699999999</v>
      </c>
      <c r="T212" s="30">
        <f>SUM(T213:T215)</f>
        <v>99002.56999999999</v>
      </c>
      <c r="U212" s="30">
        <f>SUM(U213:U215)</f>
        <v>37562.57</v>
      </c>
      <c r="V212" s="30">
        <f>SUM(V213:V215)</f>
        <v>61439.99999999999</v>
      </c>
    </row>
    <row r="213" spans="1:22" s="72" customFormat="1" ht="87.75" customHeight="1">
      <c r="A213" s="5">
        <v>1</v>
      </c>
      <c r="B213" s="86" t="s">
        <v>96</v>
      </c>
      <c r="C213" s="5" t="s">
        <v>135</v>
      </c>
      <c r="D213" s="5" t="s">
        <v>133</v>
      </c>
      <c r="E213" s="37" t="s">
        <v>37</v>
      </c>
      <c r="F213" s="5" t="s">
        <v>101</v>
      </c>
      <c r="G213" s="57" t="s">
        <v>83</v>
      </c>
      <c r="H213" s="69">
        <v>108</v>
      </c>
      <c r="I213" s="70" t="s">
        <v>97</v>
      </c>
      <c r="J213" s="70" t="s">
        <v>98</v>
      </c>
      <c r="K213" s="70" t="s">
        <v>419</v>
      </c>
      <c r="L213" s="70" t="s">
        <v>420</v>
      </c>
      <c r="M213" s="54">
        <v>251</v>
      </c>
      <c r="N213" s="5" t="s">
        <v>186</v>
      </c>
      <c r="O213" s="5"/>
      <c r="P213" s="32">
        <v>3.6</v>
      </c>
      <c r="Q213" s="32"/>
      <c r="R213" s="5">
        <v>2012</v>
      </c>
      <c r="S213" s="34">
        <v>69709.218</v>
      </c>
      <c r="T213" s="34">
        <v>66447.04</v>
      </c>
      <c r="U213" s="34">
        <v>30447.04</v>
      </c>
      <c r="V213" s="34">
        <f>T213-U213</f>
        <v>35999.99999999999</v>
      </c>
    </row>
    <row r="214" spans="1:22" s="72" customFormat="1" ht="91.5" customHeight="1">
      <c r="A214" s="5">
        <v>5</v>
      </c>
      <c r="B214" s="86" t="s">
        <v>96</v>
      </c>
      <c r="C214" s="5" t="s">
        <v>397</v>
      </c>
      <c r="D214" s="5" t="s">
        <v>206</v>
      </c>
      <c r="E214" s="37" t="s">
        <v>37</v>
      </c>
      <c r="F214" s="5" t="s">
        <v>101</v>
      </c>
      <c r="G214" s="57" t="s">
        <v>83</v>
      </c>
      <c r="H214" s="69">
        <v>108</v>
      </c>
      <c r="I214" s="70" t="s">
        <v>97</v>
      </c>
      <c r="J214" s="70" t="s">
        <v>98</v>
      </c>
      <c r="K214" s="70" t="s">
        <v>419</v>
      </c>
      <c r="L214" s="70" t="s">
        <v>420</v>
      </c>
      <c r="M214" s="54">
        <v>251</v>
      </c>
      <c r="N214" s="5" t="s">
        <v>186</v>
      </c>
      <c r="O214" s="5"/>
      <c r="P214" s="32">
        <v>0.658</v>
      </c>
      <c r="Q214" s="32"/>
      <c r="R214" s="5">
        <v>2012</v>
      </c>
      <c r="S214" s="34">
        <v>8805.643</v>
      </c>
      <c r="T214" s="34">
        <v>7010.45</v>
      </c>
      <c r="U214" s="34">
        <v>430.45</v>
      </c>
      <c r="V214" s="34">
        <f>T214-U214</f>
        <v>6580</v>
      </c>
    </row>
    <row r="215" spans="1:22" s="72" customFormat="1" ht="77.25" customHeight="1">
      <c r="A215" s="5">
        <v>7</v>
      </c>
      <c r="B215" s="86" t="s">
        <v>96</v>
      </c>
      <c r="C215" s="5" t="s">
        <v>429</v>
      </c>
      <c r="D215" s="5" t="s">
        <v>207</v>
      </c>
      <c r="E215" s="37" t="s">
        <v>37</v>
      </c>
      <c r="F215" s="5" t="s">
        <v>101</v>
      </c>
      <c r="G215" s="57" t="s">
        <v>83</v>
      </c>
      <c r="H215" s="69">
        <v>108</v>
      </c>
      <c r="I215" s="70" t="s">
        <v>97</v>
      </c>
      <c r="J215" s="70" t="s">
        <v>98</v>
      </c>
      <c r="K215" s="70" t="s">
        <v>419</v>
      </c>
      <c r="L215" s="70" t="s">
        <v>420</v>
      </c>
      <c r="M215" s="54">
        <v>251</v>
      </c>
      <c r="N215" s="5" t="s">
        <v>186</v>
      </c>
      <c r="O215" s="5"/>
      <c r="P215" s="32">
        <v>1.888</v>
      </c>
      <c r="Q215" s="32"/>
      <c r="R215" s="5">
        <v>2012</v>
      </c>
      <c r="S215" s="34">
        <v>27824.156</v>
      </c>
      <c r="T215" s="34">
        <v>25545.08</v>
      </c>
      <c r="U215" s="34">
        <v>6685.08</v>
      </c>
      <c r="V215" s="34">
        <f>T215-U215</f>
        <v>18860</v>
      </c>
    </row>
    <row r="216" spans="1:22" s="18" customFormat="1" ht="18.75">
      <c r="A216" s="15"/>
      <c r="B216" s="15"/>
      <c r="C216" s="15" t="s">
        <v>154</v>
      </c>
      <c r="D216" s="15"/>
      <c r="E216" s="17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30">
        <f aca="true" t="shared" si="41" ref="P216:V216">SUM(P217:P219)</f>
        <v>8.115</v>
      </c>
      <c r="Q216" s="30">
        <f t="shared" si="41"/>
        <v>0</v>
      </c>
      <c r="R216" s="30"/>
      <c r="S216" s="30">
        <f t="shared" si="41"/>
        <v>188260.09688</v>
      </c>
      <c r="T216" s="30">
        <f t="shared" si="41"/>
        <v>177536.202</v>
      </c>
      <c r="U216" s="30">
        <f t="shared" si="41"/>
        <v>96386.20199999999</v>
      </c>
      <c r="V216" s="30">
        <f t="shared" si="41"/>
        <v>81150</v>
      </c>
    </row>
    <row r="217" spans="1:22" s="26" customFormat="1" ht="96" customHeight="1">
      <c r="A217" s="5">
        <v>1</v>
      </c>
      <c r="B217" s="86" t="s">
        <v>96</v>
      </c>
      <c r="C217" s="5" t="s">
        <v>382</v>
      </c>
      <c r="D217" s="5" t="s">
        <v>29</v>
      </c>
      <c r="E217" s="37" t="s">
        <v>37</v>
      </c>
      <c r="F217" s="5" t="s">
        <v>101</v>
      </c>
      <c r="G217" s="57" t="s">
        <v>83</v>
      </c>
      <c r="H217" s="69">
        <v>108</v>
      </c>
      <c r="I217" s="70" t="s">
        <v>97</v>
      </c>
      <c r="J217" s="70" t="s">
        <v>98</v>
      </c>
      <c r="K217" s="70" t="s">
        <v>419</v>
      </c>
      <c r="L217" s="70" t="s">
        <v>420</v>
      </c>
      <c r="M217" s="54">
        <v>251</v>
      </c>
      <c r="N217" s="5" t="s">
        <v>186</v>
      </c>
      <c r="O217" s="5"/>
      <c r="P217" s="32">
        <v>2.34</v>
      </c>
      <c r="Q217" s="32"/>
      <c r="R217" s="5">
        <v>2012</v>
      </c>
      <c r="S217" s="34">
        <f>43079.183+2800+23.6+563.09488</f>
        <v>46465.87787999999</v>
      </c>
      <c r="T217" s="34">
        <v>43079.183</v>
      </c>
      <c r="U217" s="34">
        <v>19679.183</v>
      </c>
      <c r="V217" s="34">
        <f>T217-U217</f>
        <v>23399.999999999996</v>
      </c>
    </row>
    <row r="218" spans="1:22" s="26" customFormat="1" ht="77.25" customHeight="1">
      <c r="A218" s="5">
        <v>2</v>
      </c>
      <c r="B218" s="86" t="s">
        <v>96</v>
      </c>
      <c r="C218" s="5" t="s">
        <v>27</v>
      </c>
      <c r="D218" s="5" t="s">
        <v>30</v>
      </c>
      <c r="E218" s="37" t="s">
        <v>37</v>
      </c>
      <c r="F218" s="5" t="s">
        <v>101</v>
      </c>
      <c r="G218" s="57" t="s">
        <v>83</v>
      </c>
      <c r="H218" s="69">
        <v>108</v>
      </c>
      <c r="I218" s="70" t="s">
        <v>97</v>
      </c>
      <c r="J218" s="70" t="s">
        <v>98</v>
      </c>
      <c r="K218" s="70" t="s">
        <v>419</v>
      </c>
      <c r="L218" s="70" t="s">
        <v>420</v>
      </c>
      <c r="M218" s="54">
        <v>251</v>
      </c>
      <c r="N218" s="5" t="s">
        <v>186</v>
      </c>
      <c r="O218" s="5"/>
      <c r="P218" s="32">
        <v>2.452</v>
      </c>
      <c r="Q218" s="32"/>
      <c r="R218" s="5">
        <v>2012</v>
      </c>
      <c r="S218" s="34">
        <f>46977.175+2970+23.6</f>
        <v>49970.775</v>
      </c>
      <c r="T218" s="34">
        <v>46977.175</v>
      </c>
      <c r="U218" s="34">
        <v>22457.175</v>
      </c>
      <c r="V218" s="34">
        <f>T218-U218</f>
        <v>24520.000000000004</v>
      </c>
    </row>
    <row r="219" spans="1:22" s="26" customFormat="1" ht="77.25" customHeight="1">
      <c r="A219" s="5">
        <v>3</v>
      </c>
      <c r="B219" s="86" t="s">
        <v>96</v>
      </c>
      <c r="C219" s="5" t="s">
        <v>28</v>
      </c>
      <c r="D219" s="5" t="s">
        <v>31</v>
      </c>
      <c r="E219" s="37" t="s">
        <v>37</v>
      </c>
      <c r="F219" s="5" t="s">
        <v>101</v>
      </c>
      <c r="G219" s="57" t="s">
        <v>83</v>
      </c>
      <c r="H219" s="69">
        <v>108</v>
      </c>
      <c r="I219" s="70" t="s">
        <v>97</v>
      </c>
      <c r="J219" s="70" t="s">
        <v>98</v>
      </c>
      <c r="K219" s="70" t="s">
        <v>419</v>
      </c>
      <c r="L219" s="70" t="s">
        <v>420</v>
      </c>
      <c r="M219" s="54">
        <v>251</v>
      </c>
      <c r="N219" s="5" t="s">
        <v>186</v>
      </c>
      <c r="O219" s="5"/>
      <c r="P219" s="32">
        <v>3.323</v>
      </c>
      <c r="Q219" s="32"/>
      <c r="R219" s="5">
        <v>2012</v>
      </c>
      <c r="S219" s="34">
        <f>87479.844+4320+23.6</f>
        <v>91823.444</v>
      </c>
      <c r="T219" s="34">
        <v>87479.844</v>
      </c>
      <c r="U219" s="34">
        <v>54249.844</v>
      </c>
      <c r="V219" s="34">
        <f>T219-U219</f>
        <v>33230</v>
      </c>
    </row>
    <row r="220" spans="1:22" s="18" customFormat="1" ht="18.75">
      <c r="A220" s="15"/>
      <c r="B220" s="15"/>
      <c r="C220" s="15" t="s">
        <v>155</v>
      </c>
      <c r="D220" s="15"/>
      <c r="E220" s="17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30">
        <f aca="true" t="shared" si="42" ref="P220:V220">SUM(P221:P222)</f>
        <v>6.954000000000001</v>
      </c>
      <c r="Q220" s="30">
        <f t="shared" si="42"/>
        <v>0</v>
      </c>
      <c r="R220" s="30"/>
      <c r="S220" s="30">
        <f t="shared" si="42"/>
        <v>118119.01999999999</v>
      </c>
      <c r="T220" s="30">
        <f t="shared" si="42"/>
        <v>114836.73000000001</v>
      </c>
      <c r="U220" s="30">
        <f t="shared" si="42"/>
        <v>45296.729999999996</v>
      </c>
      <c r="V220" s="30">
        <f t="shared" si="42"/>
        <v>69540</v>
      </c>
    </row>
    <row r="221" spans="1:22" s="26" customFormat="1" ht="112.5" customHeight="1">
      <c r="A221" s="5">
        <v>1</v>
      </c>
      <c r="B221" s="86" t="s">
        <v>96</v>
      </c>
      <c r="C221" s="5" t="s">
        <v>426</v>
      </c>
      <c r="D221" s="5" t="s">
        <v>71</v>
      </c>
      <c r="E221" s="37" t="s">
        <v>37</v>
      </c>
      <c r="F221" s="5" t="s">
        <v>101</v>
      </c>
      <c r="G221" s="57" t="s">
        <v>83</v>
      </c>
      <c r="H221" s="69">
        <v>108</v>
      </c>
      <c r="I221" s="70" t="s">
        <v>97</v>
      </c>
      <c r="J221" s="70" t="s">
        <v>98</v>
      </c>
      <c r="K221" s="70" t="s">
        <v>419</v>
      </c>
      <c r="L221" s="70" t="s">
        <v>420</v>
      </c>
      <c r="M221" s="54">
        <v>251</v>
      </c>
      <c r="N221" s="5" t="s">
        <v>186</v>
      </c>
      <c r="O221" s="5"/>
      <c r="P221" s="32">
        <v>4</v>
      </c>
      <c r="Q221" s="32"/>
      <c r="R221" s="5">
        <v>2012</v>
      </c>
      <c r="S221" s="29">
        <v>79985.5</v>
      </c>
      <c r="T221" s="29">
        <v>78000</v>
      </c>
      <c r="U221" s="29">
        <v>38000</v>
      </c>
      <c r="V221" s="29">
        <f>T221-U221</f>
        <v>40000</v>
      </c>
    </row>
    <row r="222" spans="1:22" s="26" customFormat="1" ht="96" customHeight="1">
      <c r="A222" s="5">
        <v>2</v>
      </c>
      <c r="B222" s="86" t="s">
        <v>96</v>
      </c>
      <c r="C222" s="5" t="s">
        <v>400</v>
      </c>
      <c r="D222" s="5" t="s">
        <v>401</v>
      </c>
      <c r="E222" s="37" t="s">
        <v>37</v>
      </c>
      <c r="F222" s="5" t="s">
        <v>101</v>
      </c>
      <c r="G222" s="57" t="s">
        <v>83</v>
      </c>
      <c r="H222" s="69">
        <v>108</v>
      </c>
      <c r="I222" s="70" t="s">
        <v>97</v>
      </c>
      <c r="J222" s="70" t="s">
        <v>98</v>
      </c>
      <c r="K222" s="70" t="s">
        <v>419</v>
      </c>
      <c r="L222" s="70" t="s">
        <v>420</v>
      </c>
      <c r="M222" s="54">
        <v>251</v>
      </c>
      <c r="N222" s="5" t="s">
        <v>186</v>
      </c>
      <c r="O222" s="5"/>
      <c r="P222" s="32">
        <v>2.954</v>
      </c>
      <c r="Q222" s="32"/>
      <c r="R222" s="5">
        <v>2012</v>
      </c>
      <c r="S222" s="29">
        <v>38133.52</v>
      </c>
      <c r="T222" s="29">
        <v>36836.73</v>
      </c>
      <c r="U222" s="29">
        <v>7296.73</v>
      </c>
      <c r="V222" s="29">
        <f>T222-U222</f>
        <v>29540.000000000004</v>
      </c>
    </row>
    <row r="223" spans="1:22" s="18" customFormat="1" ht="18.75">
      <c r="A223" s="15"/>
      <c r="B223" s="15"/>
      <c r="C223" s="15" t="s">
        <v>156</v>
      </c>
      <c r="D223" s="15"/>
      <c r="E223" s="17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30">
        <f aca="true" t="shared" si="43" ref="P223:V223">SUM(P224:P232)</f>
        <v>25.974</v>
      </c>
      <c r="Q223" s="30">
        <f t="shared" si="43"/>
        <v>0</v>
      </c>
      <c r="R223" s="30"/>
      <c r="S223" s="30">
        <f t="shared" si="43"/>
        <v>311243.09599999996</v>
      </c>
      <c r="T223" s="30">
        <f t="shared" si="43"/>
        <v>300101.53</v>
      </c>
      <c r="U223" s="30">
        <f t="shared" si="43"/>
        <v>40939.33</v>
      </c>
      <c r="V223" s="30">
        <f t="shared" si="43"/>
        <v>259162.2</v>
      </c>
    </row>
    <row r="224" spans="1:22" s="26" customFormat="1" ht="153" customHeight="1">
      <c r="A224" s="5">
        <v>1</v>
      </c>
      <c r="B224" s="86" t="s">
        <v>96</v>
      </c>
      <c r="C224" s="5" t="s">
        <v>272</v>
      </c>
      <c r="D224" s="5" t="s">
        <v>208</v>
      </c>
      <c r="E224" s="37" t="s">
        <v>37</v>
      </c>
      <c r="F224" s="5" t="s">
        <v>101</v>
      </c>
      <c r="G224" s="57" t="s">
        <v>83</v>
      </c>
      <c r="H224" s="69">
        <v>108</v>
      </c>
      <c r="I224" s="70" t="s">
        <v>97</v>
      </c>
      <c r="J224" s="70" t="s">
        <v>98</v>
      </c>
      <c r="K224" s="70" t="s">
        <v>419</v>
      </c>
      <c r="L224" s="70" t="s">
        <v>420</v>
      </c>
      <c r="M224" s="54">
        <v>251</v>
      </c>
      <c r="N224" s="5" t="s">
        <v>186</v>
      </c>
      <c r="O224" s="5"/>
      <c r="P224" s="32">
        <v>3.024</v>
      </c>
      <c r="Q224" s="32"/>
      <c r="R224" s="5">
        <v>2012</v>
      </c>
      <c r="S224" s="34">
        <v>35963.026</v>
      </c>
      <c r="T224" s="34">
        <v>35357.086</v>
      </c>
      <c r="U224" s="34">
        <f>T224-V224</f>
        <v>5117.086000000003</v>
      </c>
      <c r="V224" s="34">
        <v>30240</v>
      </c>
    </row>
    <row r="225" spans="1:22" s="26" customFormat="1" ht="108" customHeight="1">
      <c r="A225" s="5">
        <v>2</v>
      </c>
      <c r="B225" s="86" t="s">
        <v>96</v>
      </c>
      <c r="C225" s="5" t="s">
        <v>303</v>
      </c>
      <c r="D225" s="5" t="s">
        <v>375</v>
      </c>
      <c r="E225" s="37" t="s">
        <v>37</v>
      </c>
      <c r="F225" s="5" t="s">
        <v>101</v>
      </c>
      <c r="G225" s="57" t="s">
        <v>83</v>
      </c>
      <c r="H225" s="69">
        <v>108</v>
      </c>
      <c r="I225" s="70" t="s">
        <v>97</v>
      </c>
      <c r="J225" s="70" t="s">
        <v>98</v>
      </c>
      <c r="K225" s="70" t="s">
        <v>419</v>
      </c>
      <c r="L225" s="70" t="s">
        <v>420</v>
      </c>
      <c r="M225" s="54">
        <v>251</v>
      </c>
      <c r="N225" s="5" t="s">
        <v>186</v>
      </c>
      <c r="O225" s="5"/>
      <c r="P225" s="32">
        <v>1</v>
      </c>
      <c r="Q225" s="32"/>
      <c r="R225" s="5">
        <v>2012</v>
      </c>
      <c r="S225" s="34">
        <v>12993.689</v>
      </c>
      <c r="T225" s="34">
        <v>12518.503</v>
      </c>
      <c r="U225" s="34">
        <v>2518.503</v>
      </c>
      <c r="V225" s="34">
        <f aca="true" t="shared" si="44" ref="V225:V230">T225-U225</f>
        <v>10000</v>
      </c>
    </row>
    <row r="226" spans="1:22" s="26" customFormat="1" ht="108.75" customHeight="1">
      <c r="A226" s="5">
        <v>3</v>
      </c>
      <c r="B226" s="86" t="s">
        <v>96</v>
      </c>
      <c r="C226" s="5" t="s">
        <v>304</v>
      </c>
      <c r="D226" s="5" t="s">
        <v>209</v>
      </c>
      <c r="E226" s="37" t="s">
        <v>37</v>
      </c>
      <c r="F226" s="5" t="s">
        <v>101</v>
      </c>
      <c r="G226" s="57" t="s">
        <v>83</v>
      </c>
      <c r="H226" s="69">
        <v>108</v>
      </c>
      <c r="I226" s="70" t="s">
        <v>97</v>
      </c>
      <c r="J226" s="70" t="s">
        <v>98</v>
      </c>
      <c r="K226" s="70" t="s">
        <v>419</v>
      </c>
      <c r="L226" s="70" t="s">
        <v>420</v>
      </c>
      <c r="M226" s="54">
        <v>251</v>
      </c>
      <c r="N226" s="5" t="s">
        <v>186</v>
      </c>
      <c r="O226" s="5"/>
      <c r="P226" s="32">
        <v>0.5</v>
      </c>
      <c r="Q226" s="32"/>
      <c r="R226" s="5">
        <v>2012</v>
      </c>
      <c r="S226" s="34">
        <v>7313.153</v>
      </c>
      <c r="T226" s="34">
        <v>6933.228</v>
      </c>
      <c r="U226" s="34">
        <v>1933.228</v>
      </c>
      <c r="V226" s="34">
        <f t="shared" si="44"/>
        <v>5000</v>
      </c>
    </row>
    <row r="227" spans="1:22" s="26" customFormat="1" ht="103.5" customHeight="1">
      <c r="A227" s="5">
        <v>4</v>
      </c>
      <c r="B227" s="86" t="s">
        <v>96</v>
      </c>
      <c r="C227" s="5" t="s">
        <v>305</v>
      </c>
      <c r="D227" s="5" t="s">
        <v>210</v>
      </c>
      <c r="E227" s="37" t="s">
        <v>37</v>
      </c>
      <c r="F227" s="5" t="s">
        <v>101</v>
      </c>
      <c r="G227" s="57" t="s">
        <v>83</v>
      </c>
      <c r="H227" s="69">
        <v>108</v>
      </c>
      <c r="I227" s="70" t="s">
        <v>97</v>
      </c>
      <c r="J227" s="70" t="s">
        <v>98</v>
      </c>
      <c r="K227" s="70" t="s">
        <v>419</v>
      </c>
      <c r="L227" s="70" t="s">
        <v>420</v>
      </c>
      <c r="M227" s="54">
        <v>251</v>
      </c>
      <c r="N227" s="5" t="s">
        <v>186</v>
      </c>
      <c r="O227" s="5"/>
      <c r="P227" s="32">
        <v>2.666</v>
      </c>
      <c r="Q227" s="32"/>
      <c r="R227" s="5">
        <v>2012</v>
      </c>
      <c r="S227" s="34">
        <v>30127.586</v>
      </c>
      <c r="T227" s="34">
        <v>29661.486</v>
      </c>
      <c r="U227" s="34">
        <v>3001.486</v>
      </c>
      <c r="V227" s="34">
        <f t="shared" si="44"/>
        <v>26660</v>
      </c>
    </row>
    <row r="228" spans="1:22" s="26" customFormat="1" ht="136.5" customHeight="1">
      <c r="A228" s="5">
        <v>5</v>
      </c>
      <c r="B228" s="86" t="s">
        <v>96</v>
      </c>
      <c r="C228" s="5" t="s">
        <v>396</v>
      </c>
      <c r="D228" s="5" t="s">
        <v>211</v>
      </c>
      <c r="E228" s="37" t="s">
        <v>37</v>
      </c>
      <c r="F228" s="5" t="s">
        <v>101</v>
      </c>
      <c r="G228" s="57" t="s">
        <v>83</v>
      </c>
      <c r="H228" s="69">
        <v>108</v>
      </c>
      <c r="I228" s="70" t="s">
        <v>97</v>
      </c>
      <c r="J228" s="70" t="s">
        <v>98</v>
      </c>
      <c r="K228" s="70" t="s">
        <v>419</v>
      </c>
      <c r="L228" s="70" t="s">
        <v>420</v>
      </c>
      <c r="M228" s="54">
        <v>251</v>
      </c>
      <c r="N228" s="5" t="s">
        <v>186</v>
      </c>
      <c r="O228" s="5"/>
      <c r="P228" s="32">
        <v>5</v>
      </c>
      <c r="Q228" s="32"/>
      <c r="R228" s="5">
        <v>2012</v>
      </c>
      <c r="S228" s="34">
        <v>56463.884</v>
      </c>
      <c r="T228" s="34">
        <v>54560.343</v>
      </c>
      <c r="U228" s="34">
        <v>4560.343</v>
      </c>
      <c r="V228" s="34">
        <f t="shared" si="44"/>
        <v>50000</v>
      </c>
    </row>
    <row r="229" spans="1:22" s="26" customFormat="1" ht="98.25" customHeight="1">
      <c r="A229" s="5">
        <v>6</v>
      </c>
      <c r="B229" s="86" t="s">
        <v>96</v>
      </c>
      <c r="C229" s="5" t="s">
        <v>121</v>
      </c>
      <c r="D229" s="5" t="s">
        <v>212</v>
      </c>
      <c r="E229" s="37" t="s">
        <v>37</v>
      </c>
      <c r="F229" s="5" t="s">
        <v>101</v>
      </c>
      <c r="G229" s="57" t="s">
        <v>83</v>
      </c>
      <c r="H229" s="69">
        <v>108</v>
      </c>
      <c r="I229" s="70" t="s">
        <v>97</v>
      </c>
      <c r="J229" s="70" t="s">
        <v>98</v>
      </c>
      <c r="K229" s="70" t="s">
        <v>419</v>
      </c>
      <c r="L229" s="70" t="s">
        <v>420</v>
      </c>
      <c r="M229" s="54">
        <v>251</v>
      </c>
      <c r="N229" s="5" t="s">
        <v>186</v>
      </c>
      <c r="O229" s="5"/>
      <c r="P229" s="32">
        <v>5</v>
      </c>
      <c r="Q229" s="32"/>
      <c r="R229" s="5">
        <v>2012</v>
      </c>
      <c r="S229" s="34">
        <v>57830.714</v>
      </c>
      <c r="T229" s="34">
        <v>55529.714</v>
      </c>
      <c r="U229" s="34">
        <v>5529.714</v>
      </c>
      <c r="V229" s="34">
        <f t="shared" si="44"/>
        <v>50000</v>
      </c>
    </row>
    <row r="230" spans="1:22" s="26" customFormat="1" ht="98.25" customHeight="1">
      <c r="A230" s="5">
        <v>7</v>
      </c>
      <c r="B230" s="86" t="s">
        <v>96</v>
      </c>
      <c r="C230" s="5" t="s">
        <v>271</v>
      </c>
      <c r="D230" s="5" t="s">
        <v>356</v>
      </c>
      <c r="E230" s="37" t="s">
        <v>37</v>
      </c>
      <c r="F230" s="5" t="s">
        <v>101</v>
      </c>
      <c r="G230" s="57" t="s">
        <v>83</v>
      </c>
      <c r="H230" s="69">
        <v>108</v>
      </c>
      <c r="I230" s="70" t="s">
        <v>97</v>
      </c>
      <c r="J230" s="70" t="s">
        <v>98</v>
      </c>
      <c r="K230" s="70" t="s">
        <v>419</v>
      </c>
      <c r="L230" s="70" t="s">
        <v>420</v>
      </c>
      <c r="M230" s="54">
        <v>251</v>
      </c>
      <c r="N230" s="5" t="s">
        <v>186</v>
      </c>
      <c r="O230" s="5"/>
      <c r="P230" s="32">
        <v>3.46</v>
      </c>
      <c r="Q230" s="32"/>
      <c r="R230" s="5">
        <v>2012</v>
      </c>
      <c r="S230" s="34">
        <v>42212.544</v>
      </c>
      <c r="T230" s="34">
        <v>39278.981</v>
      </c>
      <c r="U230" s="34">
        <v>4678.981</v>
      </c>
      <c r="V230" s="34">
        <f t="shared" si="44"/>
        <v>34600</v>
      </c>
    </row>
    <row r="231" spans="1:22" s="26" customFormat="1" ht="98.25" customHeight="1">
      <c r="A231" s="5">
        <v>8</v>
      </c>
      <c r="B231" s="86" t="s">
        <v>96</v>
      </c>
      <c r="C231" s="5" t="s">
        <v>220</v>
      </c>
      <c r="D231" s="5" t="s">
        <v>213</v>
      </c>
      <c r="E231" s="37" t="s">
        <v>37</v>
      </c>
      <c r="F231" s="5" t="s">
        <v>101</v>
      </c>
      <c r="G231" s="57" t="s">
        <v>83</v>
      </c>
      <c r="H231" s="69">
        <v>108</v>
      </c>
      <c r="I231" s="70" t="s">
        <v>97</v>
      </c>
      <c r="J231" s="70" t="s">
        <v>98</v>
      </c>
      <c r="K231" s="70" t="s">
        <v>419</v>
      </c>
      <c r="L231" s="70" t="s">
        <v>420</v>
      </c>
      <c r="M231" s="54">
        <v>251</v>
      </c>
      <c r="N231" s="5" t="s">
        <v>186</v>
      </c>
      <c r="O231" s="5"/>
      <c r="P231" s="32">
        <v>0.949</v>
      </c>
      <c r="Q231" s="32"/>
      <c r="R231" s="5">
        <v>2012</v>
      </c>
      <c r="S231" s="34">
        <v>9814.794</v>
      </c>
      <c r="T231" s="34">
        <v>9381.314</v>
      </c>
      <c r="U231" s="34">
        <v>469.114</v>
      </c>
      <c r="V231" s="34">
        <f>T231-U231</f>
        <v>8912.2</v>
      </c>
    </row>
    <row r="232" spans="1:22" s="26" customFormat="1" ht="98.25" customHeight="1">
      <c r="A232" s="5">
        <v>9</v>
      </c>
      <c r="B232" s="86" t="s">
        <v>96</v>
      </c>
      <c r="C232" s="5" t="s">
        <v>221</v>
      </c>
      <c r="D232" s="5" t="s">
        <v>214</v>
      </c>
      <c r="E232" s="37" t="s">
        <v>37</v>
      </c>
      <c r="F232" s="5" t="s">
        <v>101</v>
      </c>
      <c r="G232" s="57" t="s">
        <v>83</v>
      </c>
      <c r="H232" s="69">
        <v>108</v>
      </c>
      <c r="I232" s="70" t="s">
        <v>97</v>
      </c>
      <c r="J232" s="70" t="s">
        <v>98</v>
      </c>
      <c r="K232" s="70" t="s">
        <v>419</v>
      </c>
      <c r="L232" s="70" t="s">
        <v>420</v>
      </c>
      <c r="M232" s="54">
        <v>251</v>
      </c>
      <c r="N232" s="5" t="s">
        <v>186</v>
      </c>
      <c r="O232" s="5"/>
      <c r="P232" s="32">
        <v>4.375</v>
      </c>
      <c r="Q232" s="32"/>
      <c r="R232" s="5">
        <v>2012</v>
      </c>
      <c r="S232" s="34">
        <v>58523.706</v>
      </c>
      <c r="T232" s="34">
        <v>56880.875</v>
      </c>
      <c r="U232" s="34">
        <f>T232-V232</f>
        <v>13130.875</v>
      </c>
      <c r="V232" s="34">
        <v>43750</v>
      </c>
    </row>
    <row r="233" spans="1:22" s="18" customFormat="1" ht="18.75">
      <c r="A233" s="15"/>
      <c r="B233" s="15"/>
      <c r="C233" s="15" t="s">
        <v>157</v>
      </c>
      <c r="D233" s="15"/>
      <c r="E233" s="17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33">
        <f>SUM(P234:P234)</f>
        <v>2.677</v>
      </c>
      <c r="Q233" s="33">
        <f>SUM(Q234:Q234)</f>
        <v>0</v>
      </c>
      <c r="R233" s="33"/>
      <c r="S233" s="33">
        <f>SUM(S234:S234)</f>
        <v>30533.04</v>
      </c>
      <c r="T233" s="33">
        <f>SUM(T234:T234)</f>
        <v>29594.78</v>
      </c>
      <c r="U233" s="33">
        <f>SUM(U234:U234)</f>
        <v>2824.78</v>
      </c>
      <c r="V233" s="33">
        <f>SUM(V234:V234)</f>
        <v>26770</v>
      </c>
    </row>
    <row r="234" spans="1:22" s="26" customFormat="1" ht="75" customHeight="1">
      <c r="A234" s="5">
        <v>1</v>
      </c>
      <c r="B234" s="86" t="s">
        <v>96</v>
      </c>
      <c r="C234" s="5" t="s">
        <v>234</v>
      </c>
      <c r="D234" s="5" t="s">
        <v>204</v>
      </c>
      <c r="E234" s="37" t="s">
        <v>37</v>
      </c>
      <c r="F234" s="5" t="s">
        <v>101</v>
      </c>
      <c r="G234" s="57" t="s">
        <v>83</v>
      </c>
      <c r="H234" s="69">
        <v>108</v>
      </c>
      <c r="I234" s="70" t="s">
        <v>97</v>
      </c>
      <c r="J234" s="70" t="s">
        <v>98</v>
      </c>
      <c r="K234" s="70" t="s">
        <v>419</v>
      </c>
      <c r="L234" s="70" t="s">
        <v>420</v>
      </c>
      <c r="M234" s="54">
        <v>251</v>
      </c>
      <c r="N234" s="5" t="s">
        <v>186</v>
      </c>
      <c r="O234" s="5"/>
      <c r="P234" s="32">
        <v>2.677</v>
      </c>
      <c r="Q234" s="32"/>
      <c r="R234" s="5">
        <v>2012</v>
      </c>
      <c r="S234" s="34">
        <v>30533.04</v>
      </c>
      <c r="T234" s="34">
        <v>29594.78</v>
      </c>
      <c r="U234" s="34">
        <v>2824.78</v>
      </c>
      <c r="V234" s="34">
        <f>T234-U234</f>
        <v>26770</v>
      </c>
    </row>
    <row r="235" spans="1:22" s="4" customFormat="1" ht="19.5">
      <c r="A235" s="1" t="s">
        <v>15</v>
      </c>
      <c r="B235" s="1"/>
      <c r="C235" s="150" t="s">
        <v>16</v>
      </c>
      <c r="D235" s="150"/>
      <c r="E235" s="2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>
        <f>SUM(P236)</f>
        <v>4.95</v>
      </c>
      <c r="Q235" s="2">
        <f aca="true" t="shared" si="45" ref="Q235:V235">SUM(Q236)</f>
        <v>0</v>
      </c>
      <c r="R235" s="2"/>
      <c r="S235" s="2">
        <f t="shared" si="45"/>
        <v>35304.4</v>
      </c>
      <c r="T235" s="2">
        <f t="shared" si="45"/>
        <v>35304.4</v>
      </c>
      <c r="U235" s="2">
        <f t="shared" si="45"/>
        <v>1765.3</v>
      </c>
      <c r="V235" s="2">
        <f t="shared" si="45"/>
        <v>33539.1</v>
      </c>
    </row>
    <row r="236" spans="1:22" s="95" customFormat="1" ht="18.75">
      <c r="A236" s="91"/>
      <c r="B236" s="91"/>
      <c r="C236" s="91" t="s">
        <v>158</v>
      </c>
      <c r="D236" s="91"/>
      <c r="E236" s="92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4">
        <f aca="true" t="shared" si="46" ref="P236:V236">SUM(P237:P237)</f>
        <v>4.95</v>
      </c>
      <c r="Q236" s="94">
        <f t="shared" si="46"/>
        <v>0</v>
      </c>
      <c r="R236" s="94"/>
      <c r="S236" s="94">
        <f t="shared" si="46"/>
        <v>35304.4</v>
      </c>
      <c r="T236" s="94">
        <f t="shared" si="46"/>
        <v>35304.4</v>
      </c>
      <c r="U236" s="94">
        <f t="shared" si="46"/>
        <v>1765.3</v>
      </c>
      <c r="V236" s="94">
        <f t="shared" si="46"/>
        <v>33539.1</v>
      </c>
    </row>
    <row r="237" spans="1:22" s="26" customFormat="1" ht="61.5" customHeight="1">
      <c r="A237" s="5">
        <v>1</v>
      </c>
      <c r="B237" s="86" t="s">
        <v>96</v>
      </c>
      <c r="C237" s="73" t="s">
        <v>355</v>
      </c>
      <c r="D237" s="5" t="s">
        <v>38</v>
      </c>
      <c r="E237" s="37" t="s">
        <v>37</v>
      </c>
      <c r="F237" s="5" t="s">
        <v>101</v>
      </c>
      <c r="G237" s="57" t="s">
        <v>83</v>
      </c>
      <c r="H237" s="69">
        <v>108</v>
      </c>
      <c r="I237" s="70" t="s">
        <v>97</v>
      </c>
      <c r="J237" s="70" t="s">
        <v>98</v>
      </c>
      <c r="K237" s="70" t="s">
        <v>419</v>
      </c>
      <c r="L237" s="70" t="s">
        <v>420</v>
      </c>
      <c r="M237" s="54">
        <v>251</v>
      </c>
      <c r="N237" s="5" t="s">
        <v>186</v>
      </c>
      <c r="O237" s="5"/>
      <c r="P237" s="32">
        <v>4.95</v>
      </c>
      <c r="Q237" s="32"/>
      <c r="R237" s="5">
        <v>2012</v>
      </c>
      <c r="S237" s="29">
        <v>35304.4</v>
      </c>
      <c r="T237" s="29">
        <v>35304.4</v>
      </c>
      <c r="U237" s="29">
        <v>1765.3</v>
      </c>
      <c r="V237" s="29">
        <f>T237-U237</f>
        <v>33539.1</v>
      </c>
    </row>
    <row r="238" ht="19.5" customHeight="1"/>
    <row r="239" spans="1:16" s="50" customFormat="1" ht="20.25">
      <c r="A239" s="87"/>
      <c r="B239" s="88"/>
      <c r="C239" s="151" t="s">
        <v>411</v>
      </c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</row>
    <row r="240" spans="1:16" s="50" customFormat="1" ht="20.25">
      <c r="A240" s="87"/>
      <c r="B240" s="88"/>
      <c r="C240" s="89" t="s">
        <v>340</v>
      </c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</row>
    <row r="241" spans="1:16" s="50" customFormat="1" ht="20.25">
      <c r="A241" s="87"/>
      <c r="B241" s="88"/>
      <c r="C241" s="151" t="s">
        <v>341</v>
      </c>
      <c r="D241" s="151"/>
      <c r="E241" s="151"/>
      <c r="F241" s="151"/>
      <c r="G241" s="151"/>
      <c r="H241" s="151"/>
      <c r="I241" s="151"/>
      <c r="J241" s="151"/>
      <c r="K241" s="151"/>
      <c r="L241" s="89"/>
      <c r="M241" s="89"/>
      <c r="N241" s="89"/>
      <c r="O241" s="89"/>
      <c r="P241" s="89"/>
    </row>
    <row r="242" spans="1:16" s="50" customFormat="1" ht="20.25">
      <c r="A242" s="87"/>
      <c r="B242" s="88"/>
      <c r="C242" s="90" t="s">
        <v>342</v>
      </c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</row>
    <row r="243" spans="1:16" s="50" customFormat="1" ht="20.25">
      <c r="A243" s="87"/>
      <c r="B243" s="88"/>
      <c r="C243" s="89" t="s">
        <v>343</v>
      </c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</row>
    <row r="244" spans="1:16" s="50" customFormat="1" ht="20.25">
      <c r="A244" s="87"/>
      <c r="B244" s="88"/>
      <c r="C244" s="89" t="s">
        <v>344</v>
      </c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</row>
    <row r="245" spans="1:16" s="50" customFormat="1" ht="20.25">
      <c r="A245" s="87"/>
      <c r="B245" s="88"/>
      <c r="C245" s="89" t="s">
        <v>345</v>
      </c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</row>
    <row r="246" spans="1:16" s="50" customFormat="1" ht="20.25">
      <c r="A246" s="87"/>
      <c r="B246" s="88"/>
      <c r="C246" s="151" t="s">
        <v>346</v>
      </c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89"/>
    </row>
  </sheetData>
  <sheetProtection/>
  <mergeCells count="66">
    <mergeCell ref="C241:K241"/>
    <mergeCell ref="C246:O246"/>
    <mergeCell ref="C115:D115"/>
    <mergeCell ref="C202:D202"/>
    <mergeCell ref="C206:D206"/>
    <mergeCell ref="I102:I103"/>
    <mergeCell ref="J102:J103"/>
    <mergeCell ref="C235:D235"/>
    <mergeCell ref="C239:P239"/>
    <mergeCell ref="K102:K103"/>
    <mergeCell ref="L102:L103"/>
    <mergeCell ref="U102:U103"/>
    <mergeCell ref="M102:M103"/>
    <mergeCell ref="N102:N103"/>
    <mergeCell ref="O102:O103"/>
    <mergeCell ref="P102:P103"/>
    <mergeCell ref="V102:V103"/>
    <mergeCell ref="Q102:Q103"/>
    <mergeCell ref="R102:R103"/>
    <mergeCell ref="S102:S103"/>
    <mergeCell ref="T102:T103"/>
    <mergeCell ref="C90:D90"/>
    <mergeCell ref="A102:A103"/>
    <mergeCell ref="B102:B103"/>
    <mergeCell ref="C102:C103"/>
    <mergeCell ref="E102:E103"/>
    <mergeCell ref="F102:F103"/>
    <mergeCell ref="G102:G103"/>
    <mergeCell ref="H102:H103"/>
    <mergeCell ref="A21:V21"/>
    <mergeCell ref="C29:D29"/>
    <mergeCell ref="C78:D78"/>
    <mergeCell ref="N13:O13"/>
    <mergeCell ref="P13:Q13"/>
    <mergeCell ref="A15:V15"/>
    <mergeCell ref="A17:V17"/>
    <mergeCell ref="P10:Q12"/>
    <mergeCell ref="R10:R12"/>
    <mergeCell ref="S10:S12"/>
    <mergeCell ref="A19:V19"/>
    <mergeCell ref="C8:U8"/>
    <mergeCell ref="A10:A12"/>
    <mergeCell ref="B10:B12"/>
    <mergeCell ref="C10:C12"/>
    <mergeCell ref="D10:D12"/>
    <mergeCell ref="E10:E12"/>
    <mergeCell ref="T11:T12"/>
    <mergeCell ref="U11:V11"/>
    <mergeCell ref="T10:V10"/>
    <mergeCell ref="N10:O12"/>
    <mergeCell ref="J10:J12"/>
    <mergeCell ref="K10:K12"/>
    <mergeCell ref="L10:L12"/>
    <mergeCell ref="M10:M12"/>
    <mergeCell ref="N3:R3"/>
    <mergeCell ref="S3:V3"/>
    <mergeCell ref="A5:V5"/>
    <mergeCell ref="A6:V6"/>
    <mergeCell ref="F10:F12"/>
    <mergeCell ref="G10:G12"/>
    <mergeCell ref="H10:H12"/>
    <mergeCell ref="I10:I12"/>
    <mergeCell ref="N1:R1"/>
    <mergeCell ref="S1:V1"/>
    <mergeCell ref="N2:R2"/>
    <mergeCell ref="S2:V2"/>
  </mergeCells>
  <printOptions/>
  <pageMargins left="0.33" right="0.2" top="1" bottom="0.44" header="0.5" footer="0.24"/>
  <pageSetup horizontalDpi="600" verticalDpi="600" orientation="landscape" paperSize="9" scale="6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Савельева Л. Б.</cp:lastModifiedBy>
  <cp:lastPrinted>2011-12-21T06:13:19Z</cp:lastPrinted>
  <dcterms:created xsi:type="dcterms:W3CDTF">1996-10-08T23:32:33Z</dcterms:created>
  <dcterms:modified xsi:type="dcterms:W3CDTF">2012-01-13T12:07:03Z</dcterms:modified>
  <cp:category/>
  <cp:version/>
  <cp:contentType/>
  <cp:contentStatus/>
</cp:coreProperties>
</file>